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ersonal\WRX Club\Motorsport\"/>
    </mc:Choice>
  </mc:AlternateContent>
  <bookViews>
    <workbookView xWindow="0" yWindow="0" windowWidth="11520" windowHeight="7455"/>
  </bookViews>
  <sheets>
    <sheet name="Sheet1" sheetId="1" r:id="rId1"/>
  </sheets>
  <definedNames>
    <definedName name="_xlnm.Print_Area" localSheetId="0">Sheet1!$A$1:$F$181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2" i="1" l="1"/>
  <c r="V162" i="1" s="1"/>
  <c r="F155" i="1"/>
  <c r="V165" i="1"/>
  <c r="V163" i="1"/>
  <c r="V158" i="1"/>
  <c r="V156" i="1"/>
  <c r="V170" i="1"/>
  <c r="F170" i="1"/>
  <c r="E156" i="1" l="1"/>
  <c r="E164" i="1"/>
  <c r="V151" i="1"/>
  <c r="F147" i="1"/>
  <c r="V147" i="1" s="1"/>
  <c r="F148" i="1"/>
  <c r="V148" i="1" s="1"/>
  <c r="E29" i="1" l="1"/>
  <c r="F29" i="1" s="1"/>
  <c r="E28" i="1" l="1"/>
  <c r="E26" i="1"/>
  <c r="E27" i="1"/>
  <c r="E25" i="1"/>
  <c r="E23" i="1"/>
  <c r="E24" i="1"/>
  <c r="E22" i="1"/>
  <c r="E21" i="1"/>
  <c r="E20" i="1"/>
  <c r="E19" i="1"/>
  <c r="E18" i="1"/>
  <c r="E17" i="1"/>
  <c r="E16" i="1"/>
  <c r="E15" i="1"/>
  <c r="E30" i="1" l="1"/>
  <c r="E31" i="1"/>
  <c r="C130" i="1" l="1"/>
  <c r="U50" i="1"/>
  <c r="T50" i="1"/>
  <c r="S50" i="1"/>
  <c r="R50" i="1"/>
  <c r="Q50" i="1"/>
  <c r="P50" i="1"/>
  <c r="O50" i="1"/>
  <c r="N50" i="1"/>
  <c r="M50" i="1"/>
  <c r="L50" i="1"/>
  <c r="K50" i="1"/>
  <c r="J50" i="1"/>
  <c r="I50" i="1"/>
  <c r="H50" i="1"/>
  <c r="G50" i="1"/>
  <c r="F174" i="1"/>
  <c r="F175" i="1"/>
  <c r="F176" i="1"/>
  <c r="F177" i="1"/>
  <c r="F178" i="1"/>
  <c r="F179" i="1"/>
  <c r="F181" i="1"/>
  <c r="F158" i="1"/>
  <c r="F163" i="1"/>
  <c r="F165" i="1"/>
  <c r="F169" i="1"/>
  <c r="F156" i="1"/>
  <c r="F151" i="1"/>
  <c r="F149" i="1"/>
  <c r="V149" i="1" s="1"/>
  <c r="E149" i="1" s="1"/>
  <c r="F135" i="1"/>
  <c r="F136" i="1"/>
  <c r="F137" i="1"/>
  <c r="F138" i="1"/>
  <c r="F139" i="1"/>
  <c r="F140" i="1"/>
  <c r="F141" i="1"/>
  <c r="F142" i="1"/>
  <c r="F130" i="1"/>
  <c r="F131" i="1"/>
  <c r="F132" i="1"/>
  <c r="F118" i="1"/>
  <c r="F119" i="1"/>
  <c r="F120" i="1"/>
  <c r="F121" i="1"/>
  <c r="F122" i="1"/>
  <c r="F125" i="1"/>
  <c r="F126" i="1"/>
  <c r="F127" i="1"/>
  <c r="F116" i="1"/>
  <c r="F117" i="1"/>
  <c r="F104" i="1"/>
  <c r="F105" i="1"/>
  <c r="F106" i="1"/>
  <c r="F109" i="1"/>
  <c r="F110" i="1"/>
  <c r="F111" i="1"/>
  <c r="F112" i="1"/>
  <c r="F113" i="1"/>
  <c r="F96" i="1"/>
  <c r="F97" i="1"/>
  <c r="F98" i="1"/>
  <c r="F99" i="1"/>
  <c r="F100" i="1"/>
  <c r="F101" i="1"/>
  <c r="F91" i="1"/>
  <c r="F92" i="1"/>
  <c r="F93" i="1"/>
  <c r="F84" i="1"/>
  <c r="F85" i="1"/>
  <c r="F86" i="1"/>
  <c r="F87" i="1"/>
  <c r="F88" i="1"/>
  <c r="F78" i="1"/>
  <c r="F79" i="1"/>
  <c r="F80" i="1"/>
  <c r="F81" i="1"/>
  <c r="F72" i="1"/>
  <c r="F73" i="1"/>
  <c r="F74" i="1"/>
  <c r="F75" i="1"/>
  <c r="F67" i="1"/>
  <c r="F68" i="1"/>
  <c r="F69" i="1"/>
  <c r="F62" i="1"/>
  <c r="F63" i="1"/>
  <c r="F64" i="1"/>
  <c r="F61" i="1"/>
  <c r="V61" i="1" s="1"/>
  <c r="F24" i="1"/>
  <c r="V177" i="1" l="1"/>
  <c r="C63" i="1" l="1"/>
  <c r="C62" i="1"/>
  <c r="D47" i="1" l="1"/>
  <c r="G36" i="1"/>
  <c r="F38" i="1"/>
  <c r="G38" i="1" s="1"/>
  <c r="F39" i="1"/>
  <c r="G39" i="1" s="1"/>
  <c r="F40" i="1"/>
  <c r="F41" i="1"/>
  <c r="G41" i="1" s="1"/>
  <c r="F42" i="1"/>
  <c r="G42" i="1" s="1"/>
  <c r="G35" i="1"/>
  <c r="V56" i="1"/>
  <c r="F56" i="1" s="1"/>
  <c r="D48" i="1" l="1"/>
  <c r="G40" i="1"/>
  <c r="D49" i="1" s="1"/>
  <c r="V57" i="1" l="1"/>
  <c r="F57" i="1" s="1"/>
  <c r="V130" i="1"/>
  <c r="F16" i="1" l="1"/>
  <c r="F17" i="1"/>
  <c r="F18" i="1"/>
  <c r="F19" i="1"/>
  <c r="F20" i="1"/>
  <c r="F21" i="1"/>
  <c r="F30" i="1" s="1"/>
  <c r="F22" i="1"/>
  <c r="F23" i="1"/>
  <c r="F25" i="1"/>
  <c r="F26" i="1"/>
  <c r="F27" i="1"/>
  <c r="F28" i="1"/>
  <c r="F31" i="1"/>
  <c r="F15" i="1"/>
  <c r="V132" i="1"/>
  <c r="V131" i="1"/>
  <c r="V142" i="1"/>
  <c r="V139" i="1"/>
  <c r="V140" i="1"/>
  <c r="C132" i="1" l="1"/>
  <c r="C131" i="1"/>
  <c r="E130" i="1"/>
  <c r="V169" i="1" l="1"/>
  <c r="E169" i="1" s="1"/>
  <c r="V181" i="1" l="1"/>
  <c r="E181" i="1" s="1"/>
  <c r="V64" i="1"/>
  <c r="V63" i="1"/>
  <c r="V62" i="1"/>
  <c r="V136" i="1"/>
  <c r="V135" i="1"/>
  <c r="V127" i="1"/>
  <c r="V122" i="1"/>
  <c r="V110" i="1"/>
  <c r="V112" i="1"/>
  <c r="V105" i="1"/>
  <c r="V97" i="1"/>
  <c r="V99" i="1"/>
  <c r="V100" i="1"/>
  <c r="V92" i="1"/>
  <c r="V84" i="1"/>
  <c r="V79" i="1"/>
  <c r="V73" i="1"/>
  <c r="V68" i="1"/>
  <c r="V178" i="1"/>
  <c r="V141" i="1"/>
  <c r="V137" i="1"/>
  <c r="V138" i="1"/>
  <c r="V174" i="1"/>
  <c r="V175" i="1"/>
  <c r="V176" i="1"/>
  <c r="V179" i="1"/>
  <c r="V67" i="1"/>
  <c r="V69" i="1"/>
  <c r="V72" i="1"/>
  <c r="V74" i="1"/>
  <c r="V75" i="1"/>
  <c r="V78" i="1"/>
  <c r="V80" i="1"/>
  <c r="V81" i="1"/>
  <c r="V85" i="1"/>
  <c r="V86" i="1"/>
  <c r="V87" i="1"/>
  <c r="V88" i="1"/>
  <c r="V91" i="1"/>
  <c r="V93" i="1"/>
  <c r="V96" i="1"/>
  <c r="V98" i="1"/>
  <c r="V101" i="1"/>
  <c r="V104" i="1"/>
  <c r="V106" i="1"/>
  <c r="V109" i="1"/>
  <c r="V111" i="1"/>
  <c r="V113" i="1"/>
  <c r="V116" i="1"/>
  <c r="V117" i="1"/>
  <c r="V120" i="1"/>
  <c r="V121" i="1"/>
  <c r="V125" i="1"/>
  <c r="V126" i="1"/>
  <c r="V183" i="1" l="1"/>
  <c r="B10" i="1" s="1"/>
  <c r="E174" i="1"/>
  <c r="E135" i="1"/>
  <c r="E125" i="1"/>
  <c r="E120" i="1"/>
  <c r="E116" i="1"/>
  <c r="E67" i="1"/>
  <c r="E104" i="1"/>
  <c r="E91" i="1"/>
  <c r="E84" i="1"/>
  <c r="E78" i="1"/>
  <c r="E72" i="1"/>
  <c r="E56" i="1"/>
  <c r="E61" i="1"/>
  <c r="E109" i="1"/>
  <c r="E96" i="1"/>
  <c r="C80" i="1" l="1"/>
  <c r="V187" i="1" l="1"/>
  <c r="V188" i="1"/>
  <c r="V189" i="1"/>
  <c r="V186" i="1" l="1"/>
  <c r="B9" i="1"/>
  <c r="B7" i="1" l="1"/>
</calcChain>
</file>

<file path=xl/comments1.xml><?xml version="1.0" encoding="utf-8"?>
<comments xmlns="http://schemas.openxmlformats.org/spreadsheetml/2006/main">
  <authors>
    <author>Kristian Larsen</author>
  </authors>
  <commentList>
    <comment ref="E30" authorId="0" shapeId="0">
      <text>
        <r>
          <rPr>
            <b/>
            <sz val="9"/>
            <color indexed="81"/>
            <rFont val="Tahoma"/>
            <family val="2"/>
          </rPr>
          <t>Kristian Larsen:</t>
        </r>
        <r>
          <rPr>
            <sz val="9"/>
            <color indexed="81"/>
            <rFont val="Tahoma"/>
            <family val="2"/>
          </rPr>
          <t xml:space="preserve">
Needed 2 totals as Excel wont allow multiple nested IF statements
(and done want to use macros)</t>
        </r>
      </text>
    </comment>
    <comment ref="F30" authorId="0" shapeId="0">
      <text>
        <r>
          <rPr>
            <b/>
            <sz val="9"/>
            <color indexed="81"/>
            <rFont val="Tahoma"/>
            <family val="2"/>
          </rPr>
          <t>Kristian Larsen:</t>
        </r>
        <r>
          <rPr>
            <sz val="9"/>
            <color indexed="81"/>
            <rFont val="Tahoma"/>
            <family val="2"/>
          </rPr>
          <t xml:space="preserve">
Needed 2 totals as Excel wont allow multiple nested IF statements
(and done want to use macros)</t>
        </r>
      </text>
    </comment>
    <comment ref="V63" authorId="0" shapeId="0">
      <text>
        <r>
          <rPr>
            <b/>
            <sz val="9"/>
            <color indexed="81"/>
            <rFont val="Tahoma"/>
            <family val="2"/>
          </rPr>
          <t>Kristian Larsen:</t>
        </r>
        <r>
          <rPr>
            <sz val="9"/>
            <color indexed="81"/>
            <rFont val="Tahoma"/>
            <family val="2"/>
          </rPr>
          <t xml:space="preserve">
+ 40 points if 6cyl or non Subaru</t>
        </r>
      </text>
    </comment>
    <comment ref="V64" authorId="0" shapeId="0">
      <text>
        <r>
          <rPr>
            <b/>
            <sz val="9"/>
            <color indexed="81"/>
            <rFont val="Tahoma"/>
            <family val="2"/>
          </rPr>
          <t>Kristian Larsen:</t>
        </r>
        <r>
          <rPr>
            <sz val="9"/>
            <color indexed="81"/>
            <rFont val="Tahoma"/>
            <family val="2"/>
          </rPr>
          <t xml:space="preserve">
+ 40 points if 6cyl or non Subaru</t>
        </r>
      </text>
    </comment>
    <comment ref="C117" authorId="0" shapeId="0">
      <text>
        <r>
          <rPr>
            <b/>
            <sz val="9"/>
            <color indexed="81"/>
            <rFont val="Tahoma"/>
            <family val="2"/>
          </rPr>
          <t>Kristian Larsen:</t>
        </r>
        <r>
          <rPr>
            <sz val="9"/>
            <color indexed="81"/>
            <rFont val="Tahoma"/>
            <family val="2"/>
          </rPr>
          <t xml:space="preserve">
Note that all 05+ Sti's come with DCCD</t>
        </r>
      </text>
    </comment>
  </commentList>
</comments>
</file>

<file path=xl/sharedStrings.xml><?xml version="1.0" encoding="utf-8"?>
<sst xmlns="http://schemas.openxmlformats.org/spreadsheetml/2006/main" count="240" uniqueCount="181">
  <si>
    <t>Engine</t>
  </si>
  <si>
    <t>ECU / Tuning</t>
  </si>
  <si>
    <t>Exhaust</t>
  </si>
  <si>
    <t>Intercooler</t>
  </si>
  <si>
    <t>Suspension</t>
  </si>
  <si>
    <t>Aftermarket Coil Overs</t>
  </si>
  <si>
    <t>Driveline</t>
  </si>
  <si>
    <t>Fuel</t>
  </si>
  <si>
    <t>Any Racing Fuel</t>
  </si>
  <si>
    <t>Tyres</t>
  </si>
  <si>
    <t>Other</t>
  </si>
  <si>
    <t>STI</t>
  </si>
  <si>
    <t>Subaru Ecu Remaped \ Reflash</t>
  </si>
  <si>
    <t>Aftermarket Sway Bars</t>
  </si>
  <si>
    <t>Sway Bars</t>
  </si>
  <si>
    <t>Unleaded Pump Fuel</t>
  </si>
  <si>
    <t xml:space="preserve">Strut Tower Bar </t>
  </si>
  <si>
    <t>Intake</t>
  </si>
  <si>
    <t>Your Points</t>
  </si>
  <si>
    <t>Total Points</t>
  </si>
  <si>
    <t>BRZ</t>
  </si>
  <si>
    <t>Naturally Aspirated</t>
  </si>
  <si>
    <t>No Intercooloer (Naturally Aspirated)</t>
  </si>
  <si>
    <t>DCCD</t>
  </si>
  <si>
    <t>JDM 5 Speed Gearbox</t>
  </si>
  <si>
    <t>Subaru Gearbox with PPG gears</t>
  </si>
  <si>
    <t>Class</t>
  </si>
  <si>
    <t>Street</t>
  </si>
  <si>
    <t>Open</t>
  </si>
  <si>
    <t>From</t>
  </si>
  <si>
    <t>To</t>
  </si>
  <si>
    <t>YOUR CLASS</t>
  </si>
  <si>
    <t>Liberty</t>
  </si>
  <si>
    <t>Wrx</t>
  </si>
  <si>
    <t>08 +</t>
  </si>
  <si>
    <t>06 - 08</t>
  </si>
  <si>
    <t>Wrx 2006 - 2008</t>
  </si>
  <si>
    <t>Alternative Subaru Suspension **</t>
  </si>
  <si>
    <t>Alternative Subaru Sway Bars **</t>
  </si>
  <si>
    <t>Alternative Subaru Ecu**           (Not Remapped \ Flashed)</t>
  </si>
  <si>
    <t>Model Dispensation</t>
  </si>
  <si>
    <t>Weight Saving</t>
  </si>
  <si>
    <t>Removed Carpet</t>
  </si>
  <si>
    <t>Removed Sound Deadening</t>
  </si>
  <si>
    <t>Clubman</t>
  </si>
  <si>
    <t>Anti Lift Kit</t>
  </si>
  <si>
    <t>93 - 00</t>
  </si>
  <si>
    <t>01 - 05</t>
  </si>
  <si>
    <t>Removed Air Conditioning</t>
  </si>
  <si>
    <t>Forester</t>
  </si>
  <si>
    <t>Wrx 1993 - 2000</t>
  </si>
  <si>
    <t>Wrx 2001 - 2005</t>
  </si>
  <si>
    <t>96 - 00</t>
  </si>
  <si>
    <t>06 - 07</t>
  </si>
  <si>
    <t>STI 1996 - 2000</t>
  </si>
  <si>
    <t>STI 2006 - 2007</t>
  </si>
  <si>
    <t>STI 2008 +</t>
  </si>
  <si>
    <t>OEM* Ecu       (Not Remapped \ Flashed)</t>
  </si>
  <si>
    <t>OEM* Exhaust</t>
  </si>
  <si>
    <t>OEM* Intercooler</t>
  </si>
  <si>
    <t>OEM* Suspension</t>
  </si>
  <si>
    <t>OEM* Sway Bars</t>
  </si>
  <si>
    <t>OEM* Gearbox</t>
  </si>
  <si>
    <t>Non OEM Ecu (Replacement / Piggyback)</t>
  </si>
  <si>
    <t>Aftermarket Cat back exhaust</t>
  </si>
  <si>
    <t>HIDE</t>
  </si>
  <si>
    <t>Removed Front Passenger Seat</t>
  </si>
  <si>
    <t>Subaru 6 Speed Gearbox</t>
  </si>
  <si>
    <t>Points</t>
  </si>
  <si>
    <t>AVO Turboworld Super Sprint</t>
  </si>
  <si>
    <t xml:space="preserve">Street Tyres </t>
  </si>
  <si>
    <t>Driver 
Details</t>
  </si>
  <si>
    <t>Full Name :</t>
  </si>
  <si>
    <t>Vehicle Description :</t>
  </si>
  <si>
    <t>Vehicle Colour :</t>
  </si>
  <si>
    <t>Aftermarket TMIC</t>
  </si>
  <si>
    <t>Liberty Mk1 and Mk2</t>
  </si>
  <si>
    <t>Liberty Mk3</t>
  </si>
  <si>
    <t>Sprint</t>
  </si>
  <si>
    <t>Aftermarket FMIC or WTA</t>
  </si>
  <si>
    <t>E85 Fuel (incl. flex fuel)</t>
  </si>
  <si>
    <t>Alternative Subaru TMIC Intercooler **</t>
  </si>
  <si>
    <t>Aftermarket Struts and Springs</t>
  </si>
  <si>
    <t>Aftermarket Springs only</t>
  </si>
  <si>
    <t>Aftermarket Struts only</t>
  </si>
  <si>
    <r>
      <t xml:space="preserve">Racing Harness and Hans Device (must have both)      </t>
    </r>
    <r>
      <rPr>
        <sz val="11"/>
        <color rgb="FF00B050"/>
        <rFont val="Calibri"/>
        <family val="2"/>
        <scheme val="minor"/>
      </rPr>
      <t xml:space="preserve">       (-10 Points as Safety Device)</t>
    </r>
  </si>
  <si>
    <t>Full Aftermarket Exhaust (Turbo back or headers back)</t>
  </si>
  <si>
    <t>Liberty Mk4 +</t>
  </si>
  <si>
    <t>Forced Induction</t>
  </si>
  <si>
    <t>Aftermarket or Modifed Turbos\Superchargers</t>
  </si>
  <si>
    <t>H or K Brace</t>
  </si>
  <si>
    <t>89-98</t>
  </si>
  <si>
    <t>99-03</t>
  </si>
  <si>
    <t>04+</t>
  </si>
  <si>
    <t>04-05</t>
  </si>
  <si>
    <t>01 - 03</t>
  </si>
  <si>
    <t>STI 2001 - 2003</t>
  </si>
  <si>
    <t>STI 2004 - 2005</t>
  </si>
  <si>
    <t>Aero</t>
  </si>
  <si>
    <t>Under Body Diffuser</t>
  </si>
  <si>
    <t>Aftermarket calipers</t>
  </si>
  <si>
    <r>
      <t xml:space="preserve">Brakes </t>
    </r>
    <r>
      <rPr>
        <sz val="9"/>
        <color theme="1"/>
        <rFont val="Calibri"/>
        <family val="2"/>
        <scheme val="minor"/>
      </rPr>
      <t>-</t>
    </r>
    <r>
      <rPr>
        <sz val="9"/>
        <color rgb="FF00B050"/>
        <rFont val="Calibri"/>
        <family val="2"/>
        <scheme val="minor"/>
      </rPr>
      <t xml:space="preserve"> The WRX Club always encourages competitors upgrade their brake pads, disks and fluid to handle track duties</t>
    </r>
  </si>
  <si>
    <t>OEM* Brake calipers</t>
  </si>
  <si>
    <t>Brembo 4 piston calipers (as per ADM Sti)</t>
  </si>
  <si>
    <t>None</t>
  </si>
  <si>
    <t>05+ STI or aftermarket DCCD</t>
  </si>
  <si>
    <t>Canards or additional aero on bumper over OEM* (non cosmetic)</t>
  </si>
  <si>
    <t>Please refer to the tyre class sheet for clarification</t>
  </si>
  <si>
    <r>
      <t xml:space="preserve">R Spec Category Tyres </t>
    </r>
    <r>
      <rPr>
        <sz val="11"/>
        <color rgb="FFFF0000"/>
        <rFont val="Calibri"/>
        <family val="2"/>
        <scheme val="minor"/>
      </rPr>
      <t>(Not valid for Street class)</t>
    </r>
  </si>
  <si>
    <r>
      <t>Slicks Category Tyres</t>
    </r>
    <r>
      <rPr>
        <sz val="11"/>
        <color rgb="FFFF0000"/>
        <rFont val="Calibri"/>
        <family val="2"/>
        <scheme val="minor"/>
      </rPr>
      <t xml:space="preserve"> (Open class only)</t>
    </r>
  </si>
  <si>
    <t>EJ207 (AUDM)</t>
  </si>
  <si>
    <t>EJ207 (JDM)</t>
  </si>
  <si>
    <t>EJ257 (AUDM)</t>
  </si>
  <si>
    <t>Sequential \ Non Subaru Gearbox</t>
  </si>
  <si>
    <t>Carbon/Lightweight Doors</t>
  </si>
  <si>
    <t>Carbon/Lightweight Bonnet</t>
  </si>
  <si>
    <t>Carbon/Lightweight Boot</t>
  </si>
  <si>
    <t>Replaced Windows \ Perspex Windows</t>
  </si>
  <si>
    <t>Stage 1</t>
  </si>
  <si>
    <t>Stage 2</t>
  </si>
  <si>
    <t>Tyre Width</t>
  </si>
  <si>
    <t>H6</t>
  </si>
  <si>
    <t>Non Subaru</t>
  </si>
  <si>
    <t>Rear Diffuser (Stage 2)</t>
  </si>
  <si>
    <t>Rear diffuser/ under tray must not extend beyond the vehicles bodywork and forward only to the rear axle.</t>
  </si>
  <si>
    <t>Front Splitter/Diffuser (Stage 1)</t>
  </si>
  <si>
    <t>Front Splitter/Diffuser (Stage 2)</t>
  </si>
  <si>
    <t>Select Engine</t>
  </si>
  <si>
    <t>Select Mod Status</t>
  </si>
  <si>
    <t>Modified Status</t>
  </si>
  <si>
    <t>Head Studs</t>
  </si>
  <si>
    <t>Forged Pistons</t>
  </si>
  <si>
    <t>None (OEM)</t>
  </si>
  <si>
    <t xml:space="preserve">Rear Diffuser (Stage 1) </t>
  </si>
  <si>
    <t>EJ205 (AUDM)</t>
  </si>
  <si>
    <t>EJ255 (AUDM)</t>
  </si>
  <si>
    <t>FA20</t>
  </si>
  <si>
    <t>STAGE 1: Head Studs</t>
  </si>
  <si>
    <t>STAGE 2: Aftermarket Forged Pistons</t>
  </si>
  <si>
    <t>STAGE 3: Full Build</t>
  </si>
  <si>
    <r>
      <rPr>
        <b/>
        <sz val="9"/>
        <color rgb="FF00B050"/>
        <rFont val="Calibri"/>
        <family val="2"/>
        <scheme val="minor"/>
      </rPr>
      <t>STAGE 1</t>
    </r>
    <r>
      <rPr>
        <sz val="9"/>
        <color rgb="FF00B050"/>
        <rFont val="Calibri"/>
        <family val="2"/>
        <scheme val="minor"/>
      </rPr>
      <t xml:space="preserve">: Aftermarket headstuds only
</t>
    </r>
    <r>
      <rPr>
        <b/>
        <sz val="9"/>
        <color rgb="FF00B050"/>
        <rFont val="Calibri"/>
        <family val="2"/>
        <scheme val="minor"/>
      </rPr>
      <t>STAGE 2</t>
    </r>
    <r>
      <rPr>
        <sz val="9"/>
        <color rgb="FF00B050"/>
        <rFont val="Calibri"/>
        <family val="2"/>
        <scheme val="minor"/>
      </rPr>
      <t xml:space="preserve">: Aftermarket Forged Pistons, Aftermarket Headstuds
</t>
    </r>
    <r>
      <rPr>
        <b/>
        <sz val="9"/>
        <color rgb="FF00B050"/>
        <rFont val="Calibri"/>
        <family val="2"/>
        <scheme val="minor"/>
      </rPr>
      <t>STAGE 3</t>
    </r>
    <r>
      <rPr>
        <sz val="9"/>
        <color rgb="FF00B050"/>
        <rFont val="Calibri"/>
        <family val="2"/>
        <scheme val="minor"/>
      </rPr>
      <t>: Full Build - Aftermarket Forged Pistons, Rods, Cams, Valves, Headwork, etc</t>
    </r>
  </si>
  <si>
    <r>
      <t xml:space="preserve">Half Roll Cage                                                                                     </t>
    </r>
    <r>
      <rPr>
        <sz val="11"/>
        <color rgb="FF00B050"/>
        <rFont val="Calibri"/>
        <family val="2"/>
        <scheme val="minor"/>
      </rPr>
      <t xml:space="preserve"> (-10 Points as Safety Device)</t>
    </r>
  </si>
  <si>
    <t>14 +</t>
  </si>
  <si>
    <t>09 - 13</t>
  </si>
  <si>
    <t>MODEL</t>
  </si>
  <si>
    <t>Wrx 2014 +</t>
  </si>
  <si>
    <t>Wrx 2009 -2013</t>
  </si>
  <si>
    <t>Car Selection</t>
  </si>
  <si>
    <t>Selection</t>
  </si>
  <si>
    <t>Option number</t>
  </si>
  <si>
    <t>Head Work</t>
  </si>
  <si>
    <t>14+</t>
  </si>
  <si>
    <t>Class 
Details</t>
  </si>
  <si>
    <t>NOTES</t>
  </si>
  <si>
    <r>
      <rPr>
        <sz val="10"/>
        <rFont val="Calibri"/>
        <family val="2"/>
        <scheme val="minor"/>
      </rPr>
      <t>* Term "</t>
    </r>
    <r>
      <rPr>
        <b/>
        <sz val="10"/>
        <rFont val="Calibri"/>
        <family val="2"/>
        <scheme val="minor"/>
      </rPr>
      <t>OEM</t>
    </r>
    <r>
      <rPr>
        <sz val="10"/>
        <rFont val="Calibri"/>
        <family val="2"/>
        <scheme val="minor"/>
      </rPr>
      <t>" refers to AUDM delivered for your specific vehicle and year as per manufacturer's specification, This does not refer to Oem parts from other model vehicles.
** Term "Alternative Subaru" refers to Subaru branded parts that were originally delivered on a Subaru vehicle (This includes JDM parts). This does not include similar parts that are produced by a different manufacturer. (E.g. Blouch TD05 is classed as aftermarket)</t>
    </r>
    <r>
      <rPr>
        <sz val="10"/>
        <color rgb="FFFF0000"/>
        <rFont val="Calibri"/>
        <family val="2"/>
        <scheme val="minor"/>
      </rPr>
      <t xml:space="preserve">
</t>
    </r>
    <r>
      <rPr>
        <sz val="10"/>
        <color rgb="FF0070C0"/>
        <rFont val="Calibri"/>
        <family val="2"/>
        <scheme val="minor"/>
      </rPr>
      <t>If you have any questions or a modification that is not clearly defined in this calculator, please contact motorsport@wrx.com.au</t>
    </r>
  </si>
  <si>
    <t>Stock Engine</t>
  </si>
  <si>
    <t>Select Your Vehicle</t>
  </si>
  <si>
    <t>Wheel Size</t>
  </si>
  <si>
    <t>Rear wing must be fitted as such to be over the body or boot in plan view, except in case of a hatchback, the rear wing assembly is only required to begin over the body. No portion of the wing can be higher than the horizontal line from the highest point of the roof sheet metal except in the case of a hatchback where the wing can be no higher than 150mm from the highest point of the wing to the roofline and must be on the rear portion of the roof.</t>
  </si>
  <si>
    <t>- ADM OEM* and cosmetic aero are not penalised</t>
  </si>
  <si>
    <t>Standard for chassis</t>
  </si>
  <si>
    <t>2017 Sprints Class Calculator</t>
  </si>
  <si>
    <t>Spoiler</t>
  </si>
  <si>
    <r>
      <t xml:space="preserve">Rear Spoiler (Stage 1 - Subaru Alternative) </t>
    </r>
    <r>
      <rPr>
        <sz val="11"/>
        <color rgb="FFFF0000"/>
        <rFont val="Calibri"/>
        <family val="2"/>
        <scheme val="minor"/>
      </rPr>
      <t>E.g. S202/S203/S206/S207 or adjustable 22b</t>
    </r>
  </si>
  <si>
    <r>
      <t xml:space="preserve">Rear Spoiler (Stage 2 ) </t>
    </r>
    <r>
      <rPr>
        <sz val="11"/>
        <color rgb="FFFF0000"/>
        <rFont val="Calibri"/>
        <family val="2"/>
        <scheme val="minor"/>
      </rPr>
      <t>E.g. Voltex GT Type 1/Type 2 or APR GTC-200/GTC-300</t>
    </r>
  </si>
  <si>
    <r>
      <t xml:space="preserve">Rear Spoiler (Stage 3) </t>
    </r>
    <r>
      <rPr>
        <sz val="11"/>
        <color rgb="FFFF0000"/>
        <rFont val="Calibri"/>
        <family val="2"/>
        <scheme val="minor"/>
      </rPr>
      <t>E.g. Voltex GT Type 3 or APR GTC-500/GT 1000</t>
    </r>
  </si>
  <si>
    <t>Front Splitters</t>
  </si>
  <si>
    <t>Rear Diffuser</t>
  </si>
  <si>
    <t>Other Aero</t>
  </si>
  <si>
    <t xml:space="preserve">No Front Splitter </t>
  </si>
  <si>
    <t>No Spoiler or Standard Spoiler as avaliable on ADM OEM WRX/STI/BRZ/Liberty.</t>
  </si>
  <si>
    <t>No Rear Diffuser</t>
  </si>
  <si>
    <t>OEM* Intake with Standard Subaru Filter</t>
  </si>
  <si>
    <t>OEM* Intake with Performance Drop in Filter</t>
  </si>
  <si>
    <t>Cold Air Intake / Modified Airbox</t>
  </si>
  <si>
    <t>V1.6.1</t>
  </si>
  <si>
    <t>Front under tray/splitter may extend up to 30mm forward of the vehicles bodywork and no further rearward than the front axle.</t>
  </si>
  <si>
    <t>Rear wing design that exceeds stage 2 specifications but still keeping within CAMS regulations</t>
  </si>
  <si>
    <t>Front under tray/splitter design that exceeds stage 1 specifications but still keeping within CAMS regulations</t>
  </si>
  <si>
    <t>Rear diffuser/under tray design that exceeds stage 1 specifications but still keeping within CAMS regulations</t>
  </si>
  <si>
    <r>
      <t xml:space="preserve">Full Roll Cage                                                                                      </t>
    </r>
    <r>
      <rPr>
        <sz val="11"/>
        <color rgb="FF00B050"/>
        <rFont val="Calibri"/>
        <family val="2"/>
        <scheme val="minor"/>
      </rPr>
      <t xml:space="preserve"> (-15 Points as Safety Device)</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</si>
</sst>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11"/>
      <color rgb="FFFF0000"/>
      <name val="Calibri"/>
      <family val="2"/>
      <scheme val="minor"/>
    </font>
    <font>
      <sz val="14"/>
      <color theme="1"/>
      <name val="Calibri"/>
      <family val="2"/>
      <scheme val="minor"/>
    </font>
    <font>
      <sz val="11"/>
      <color rgb="FF00B050"/>
      <name val="Calibri"/>
      <family val="2"/>
      <scheme val="minor"/>
    </font>
    <font>
      <sz val="11"/>
      <name val="Calibri"/>
      <family val="2"/>
      <scheme val="minor"/>
    </font>
    <font>
      <b/>
      <sz val="13"/>
      <color theme="0"/>
      <name val="Calibri"/>
      <family val="2"/>
      <scheme val="minor"/>
    </font>
    <font>
      <b/>
      <sz val="10"/>
      <color rgb="FFFF0066"/>
      <name val="Calibri"/>
      <family val="2"/>
      <scheme val="minor"/>
    </font>
    <font>
      <sz val="9"/>
      <color indexed="81"/>
      <name val="Tahoma"/>
      <family val="2"/>
    </font>
    <font>
      <b/>
      <sz val="9"/>
      <color indexed="81"/>
      <name val="Tahoma"/>
      <family val="2"/>
    </font>
    <font>
      <sz val="9"/>
      <color theme="1"/>
      <name val="Calibri"/>
      <family val="2"/>
      <scheme val="minor"/>
    </font>
    <font>
      <sz val="9"/>
      <color rgb="FF00B050"/>
      <name val="Calibri"/>
      <family val="2"/>
      <scheme val="minor"/>
    </font>
    <font>
      <u/>
      <sz val="11"/>
      <color theme="10"/>
      <name val="Calibri"/>
      <family val="2"/>
      <scheme val="minor"/>
    </font>
    <font>
      <u/>
      <sz val="9"/>
      <color theme="10"/>
      <name val="Calibri"/>
      <family val="2"/>
      <scheme val="minor"/>
    </font>
    <font>
      <sz val="14"/>
      <color rgb="FF0070C0"/>
      <name val="Calibri"/>
      <family val="2"/>
      <scheme val="minor"/>
    </font>
    <font>
      <sz val="9"/>
      <color rgb="FFFF0000"/>
      <name val="Calibri"/>
      <family val="2"/>
      <scheme val="minor"/>
    </font>
    <font>
      <sz val="8"/>
      <color theme="8"/>
      <name val="Calibri"/>
      <family val="2"/>
      <scheme val="minor"/>
    </font>
    <font>
      <b/>
      <sz val="9"/>
      <color rgb="FF00B050"/>
      <name val="Calibri"/>
      <family val="2"/>
      <scheme val="minor"/>
    </font>
    <font>
      <sz val="11"/>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10"/>
      <color rgb="FF0070C0"/>
      <name val="Calibri"/>
      <family val="2"/>
      <scheme val="minor"/>
    </font>
    <font>
      <b/>
      <sz val="18"/>
      <color theme="0"/>
      <name val="Calibri"/>
      <family val="2"/>
      <scheme val="minor"/>
    </font>
    <font>
      <b/>
      <sz val="24"/>
      <color theme="0"/>
      <name val="Calibri"/>
      <family val="2"/>
      <scheme val="minor"/>
    </font>
    <font>
      <b/>
      <sz val="8"/>
      <color rgb="FFFFFF00"/>
      <name val="Calibri"/>
      <family val="2"/>
      <scheme val="minor"/>
    </font>
    <font>
      <sz val="11"/>
      <color rgb="FF0070C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0066"/>
        <bgColor indexed="64"/>
      </patternFill>
    </fill>
    <fill>
      <patternFill patternType="solid">
        <fgColor rgb="FF0000FF"/>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00B050"/>
        <bgColor indexed="64"/>
      </patternFill>
    </fill>
    <fill>
      <patternFill patternType="solid">
        <fgColor rgb="FF99FF99"/>
        <bgColor indexed="64"/>
      </patternFill>
    </fill>
    <fill>
      <patternFill patternType="solid">
        <fgColor rgb="FFC00000"/>
        <bgColor indexed="64"/>
      </patternFill>
    </fill>
    <fill>
      <patternFill patternType="solid">
        <fgColor rgb="FFFFCCCC"/>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rgb="FFCC0066"/>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17" fillId="0" borderId="0" applyNumberFormat="0" applyFill="0" applyBorder="0" applyAlignment="0" applyProtection="0"/>
  </cellStyleXfs>
  <cellXfs count="123">
    <xf numFmtId="0" fontId="0" fillId="0" borderId="0" xfId="0"/>
    <xf numFmtId="0" fontId="3" fillId="3" borderId="0" xfId="0" applyFont="1" applyFill="1" applyProtection="1"/>
    <xf numFmtId="0" fontId="0" fillId="3" borderId="0" xfId="0" applyFill="1" applyProtection="1"/>
    <xf numFmtId="0" fontId="3" fillId="6" borderId="0" xfId="0" applyFont="1" applyFill="1" applyProtection="1"/>
    <xf numFmtId="0" fontId="0" fillId="6" borderId="0" xfId="0" applyFill="1" applyProtection="1"/>
    <xf numFmtId="0" fontId="0" fillId="3" borderId="0" xfId="0" applyFill="1" applyBorder="1" applyProtection="1"/>
    <xf numFmtId="0" fontId="0" fillId="3" borderId="0" xfId="0" applyFont="1" applyFill="1" applyProtection="1"/>
    <xf numFmtId="0" fontId="0" fillId="3" borderId="0" xfId="0" applyFill="1" applyAlignment="1" applyProtection="1">
      <alignment horizontal="right"/>
    </xf>
    <xf numFmtId="0" fontId="6"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 fillId="3" borderId="0" xfId="0" applyFont="1" applyFill="1" applyAlignment="1" applyProtection="1">
      <alignment wrapText="1"/>
      <protection hidden="1"/>
    </xf>
    <xf numFmtId="0" fontId="1" fillId="13" borderId="0" xfId="0" applyFont="1" applyFill="1" applyAlignment="1" applyProtection="1">
      <alignment horizontal="center"/>
      <protection hidden="1"/>
    </xf>
    <xf numFmtId="0" fontId="1" fillId="10" borderId="0" xfId="0" applyFont="1" applyFill="1" applyAlignment="1" applyProtection="1">
      <alignment horizontal="center"/>
      <protection hidden="1"/>
    </xf>
    <xf numFmtId="0" fontId="1" fillId="15"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1" fillId="7" borderId="0" xfId="0" quotePrefix="1" applyFont="1" applyFill="1" applyAlignment="1" applyProtection="1">
      <alignment horizontal="center"/>
      <protection hidden="1"/>
    </xf>
    <xf numFmtId="16" fontId="1" fillId="7" borderId="0" xfId="0" quotePrefix="1" applyNumberFormat="1" applyFont="1" applyFill="1" applyAlignment="1" applyProtection="1">
      <alignment horizontal="center"/>
      <protection hidden="1"/>
    </xf>
    <xf numFmtId="0" fontId="1" fillId="6" borderId="0" xfId="0" quotePrefix="1" applyFont="1" applyFill="1" applyAlignment="1" applyProtection="1">
      <alignment horizontal="center"/>
      <protection hidden="1"/>
    </xf>
    <xf numFmtId="0" fontId="0" fillId="2" borderId="0" xfId="0" applyFill="1" applyAlignment="1" applyProtection="1">
      <alignment horizontal="center"/>
      <protection hidden="1"/>
    </xf>
    <xf numFmtId="0" fontId="0" fillId="14" borderId="0" xfId="0" applyFill="1" applyAlignment="1" applyProtection="1">
      <alignment horizontal="center"/>
      <protection hidden="1"/>
    </xf>
    <xf numFmtId="0" fontId="0" fillId="12" borderId="0" xfId="0" applyFill="1" applyAlignment="1" applyProtection="1">
      <alignment horizontal="center"/>
      <protection hidden="1"/>
    </xf>
    <xf numFmtId="0" fontId="0" fillId="16" borderId="0" xfId="0" applyFill="1" applyAlignment="1" applyProtection="1">
      <alignment horizontal="center"/>
      <protection hidden="1"/>
    </xf>
    <xf numFmtId="0" fontId="0" fillId="4" borderId="0" xfId="0" applyFill="1" applyAlignment="1" applyProtection="1">
      <alignment horizontal="center"/>
      <protection hidden="1"/>
    </xf>
    <xf numFmtId="0" fontId="0" fillId="5" borderId="0" xfId="0" applyFill="1" applyAlignment="1" applyProtection="1">
      <alignment horizontal="center"/>
      <protection hidden="1"/>
    </xf>
    <xf numFmtId="0" fontId="0" fillId="11" borderId="0" xfId="0" applyFill="1" applyAlignment="1" applyProtection="1">
      <alignment horizontal="center"/>
      <protection hidden="1"/>
    </xf>
    <xf numFmtId="0" fontId="8" fillId="2" borderId="0" xfId="0" applyFont="1" applyFill="1" applyAlignment="1" applyProtection="1">
      <alignment horizontal="center"/>
      <protection hidden="1"/>
    </xf>
    <xf numFmtId="0" fontId="8" fillId="2" borderId="0" xfId="0" applyFont="1" applyFill="1" applyAlignment="1" applyProtection="1">
      <alignment horizontal="right"/>
      <protection hidden="1"/>
    </xf>
    <xf numFmtId="0" fontId="5" fillId="2" borderId="0" xfId="0" applyFont="1" applyFill="1" applyAlignment="1" applyProtection="1">
      <alignment horizontal="center"/>
      <protection hidden="1"/>
    </xf>
    <xf numFmtId="0" fontId="1" fillId="6" borderId="0" xfId="0" applyFont="1" applyFill="1" applyAlignment="1" applyProtection="1">
      <alignment horizontal="left"/>
      <protection hidden="1"/>
    </xf>
    <xf numFmtId="0" fontId="1" fillId="6" borderId="0" xfId="0" applyFont="1" applyFill="1" applyAlignment="1" applyProtection="1">
      <alignment horizontal="center"/>
      <protection hidden="1"/>
    </xf>
    <xf numFmtId="0" fontId="0" fillId="9" borderId="1" xfId="0" applyFill="1" applyBorder="1" applyAlignment="1" applyProtection="1">
      <alignment horizontal="center"/>
      <protection hidden="1"/>
    </xf>
    <xf numFmtId="0" fontId="7" fillId="3" borderId="0" xfId="0" applyFont="1" applyFill="1" applyAlignment="1" applyProtection="1">
      <alignment horizontal="center"/>
      <protection hidden="1"/>
    </xf>
    <xf numFmtId="0" fontId="10" fillId="3" borderId="0" xfId="0" applyFont="1" applyFill="1" applyAlignment="1" applyProtection="1">
      <alignment horizontal="right"/>
    </xf>
    <xf numFmtId="0" fontId="1" fillId="10" borderId="0" xfId="0" applyFont="1" applyFill="1" applyAlignment="1" applyProtection="1">
      <alignment horizontal="center"/>
      <protection hidden="1"/>
    </xf>
    <xf numFmtId="0" fontId="0" fillId="14" borderId="0" xfId="0" applyFill="1" applyAlignment="1" applyProtection="1">
      <alignment horizontal="center"/>
      <protection hidden="1"/>
    </xf>
    <xf numFmtId="0" fontId="0" fillId="12" borderId="0" xfId="0" applyFill="1" applyAlignment="1" applyProtection="1">
      <alignment horizontal="center"/>
      <protection hidden="1"/>
    </xf>
    <xf numFmtId="0" fontId="0" fillId="16" borderId="0" xfId="0" applyFill="1" applyAlignment="1" applyProtection="1">
      <alignment horizontal="center"/>
      <protection hidden="1"/>
    </xf>
    <xf numFmtId="0" fontId="0" fillId="4" borderId="0" xfId="0" applyFill="1" applyAlignment="1" applyProtection="1">
      <alignment horizontal="center"/>
      <protection hidden="1"/>
    </xf>
    <xf numFmtId="0" fontId="0" fillId="5" borderId="0" xfId="0" applyFill="1" applyAlignment="1" applyProtection="1">
      <alignment horizontal="center"/>
      <protection hidden="1"/>
    </xf>
    <xf numFmtId="0" fontId="0" fillId="11" borderId="0" xfId="0" applyFill="1" applyAlignment="1" applyProtection="1">
      <alignment horizontal="center"/>
      <protection hidden="1"/>
    </xf>
    <xf numFmtId="0" fontId="0" fillId="9" borderId="1" xfId="0" applyFill="1" applyBorder="1" applyAlignment="1" applyProtection="1">
      <alignment horizontal="center"/>
      <protection hidden="1"/>
    </xf>
    <xf numFmtId="0" fontId="1" fillId="6" borderId="0" xfId="0" applyFont="1" applyFill="1" applyAlignment="1" applyProtection="1">
      <alignment horizontal="center"/>
      <protection hidden="1"/>
    </xf>
    <xf numFmtId="0" fontId="0" fillId="3" borderId="0" xfId="0" quotePrefix="1" applyFill="1" applyProtection="1"/>
    <xf numFmtId="0" fontId="18" fillId="3" borderId="0" xfId="1" applyFont="1" applyFill="1" applyAlignment="1" applyProtection="1">
      <alignment horizontal="left"/>
    </xf>
    <xf numFmtId="0" fontId="3" fillId="3" borderId="0" xfId="0" applyFont="1" applyFill="1" applyAlignment="1" applyProtection="1">
      <alignment vertical="center"/>
      <protection locked="0" hidden="1"/>
    </xf>
    <xf numFmtId="0" fontId="19" fillId="3" borderId="0" xfId="0" applyFont="1" applyFill="1" applyBorder="1" applyAlignment="1" applyProtection="1">
      <alignment horizontal="center" vertical="center"/>
    </xf>
    <xf numFmtId="0" fontId="19" fillId="3" borderId="0" xfId="0" applyFont="1" applyFill="1" applyAlignment="1" applyProtection="1">
      <alignment horizontal="center" vertical="center" wrapText="1"/>
    </xf>
    <xf numFmtId="0" fontId="3" fillId="3" borderId="0" xfId="0" applyFont="1" applyFill="1" applyProtection="1"/>
    <xf numFmtId="0" fontId="0" fillId="3" borderId="0" xfId="0" applyFill="1" applyProtection="1"/>
    <xf numFmtId="0" fontId="0" fillId="3" borderId="0" xfId="0" quotePrefix="1" applyFill="1" applyAlignment="1" applyProtection="1">
      <alignment horizontal="left" indent="3"/>
    </xf>
    <xf numFmtId="0" fontId="0" fillId="3" borderId="0" xfId="0" applyFill="1" applyProtection="1"/>
    <xf numFmtId="0" fontId="3" fillId="3" borderId="0" xfId="0" applyFont="1" applyFill="1" applyProtection="1"/>
    <xf numFmtId="0" fontId="19" fillId="3" borderId="0" xfId="0" applyFont="1" applyFill="1" applyAlignment="1" applyProtection="1">
      <alignment horizontal="center" vertical="center" wrapText="1"/>
    </xf>
    <xf numFmtId="0" fontId="3" fillId="3" borderId="0" xfId="0" applyFont="1" applyFill="1" applyProtection="1"/>
    <xf numFmtId="0" fontId="0" fillId="3" borderId="0" xfId="0" applyFill="1" applyProtection="1"/>
    <xf numFmtId="0" fontId="0" fillId="3" borderId="0" xfId="0" applyFill="1" applyAlignment="1" applyProtection="1">
      <alignment horizontal="left"/>
    </xf>
    <xf numFmtId="0" fontId="19" fillId="3" borderId="0" xfId="0" applyFont="1" applyFill="1" applyAlignment="1" applyProtection="1">
      <alignment vertical="center" wrapText="1"/>
    </xf>
    <xf numFmtId="0" fontId="0" fillId="3" borderId="0" xfId="0" applyFill="1" applyProtection="1"/>
    <xf numFmtId="0" fontId="3" fillId="3" borderId="0" xfId="0" applyFont="1" applyFill="1" applyProtection="1"/>
    <xf numFmtId="0" fontId="16" fillId="3" borderId="0" xfId="0" quotePrefix="1" applyFont="1" applyFill="1" applyProtection="1"/>
    <xf numFmtId="0" fontId="20" fillId="3" borderId="0" xfId="0" applyFont="1" applyFill="1" applyAlignment="1" applyProtection="1">
      <alignment horizontal="center" vertical="top" wrapText="1"/>
    </xf>
    <xf numFmtId="0" fontId="1" fillId="6"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0" fillId="3" borderId="0" xfId="0" applyFill="1" applyProtection="1"/>
    <xf numFmtId="0" fontId="0" fillId="9" borderId="1" xfId="0" applyFill="1" applyBorder="1" applyAlignment="1" applyProtection="1">
      <alignment horizontal="left"/>
      <protection hidden="1"/>
    </xf>
    <xf numFmtId="0" fontId="1" fillId="19" borderId="0" xfId="0" applyFont="1" applyFill="1" applyProtection="1"/>
    <xf numFmtId="0" fontId="0" fillId="4" borderId="0" xfId="0" applyFill="1" applyBorder="1" applyAlignment="1" applyProtection="1">
      <alignment vertical="center"/>
    </xf>
    <xf numFmtId="0" fontId="0" fillId="4" borderId="0" xfId="0" applyFill="1" applyAlignment="1" applyProtection="1">
      <alignment vertical="center"/>
    </xf>
    <xf numFmtId="0" fontId="20" fillId="3" borderId="0" xfId="0" applyFont="1" applyFill="1" applyAlignment="1" applyProtection="1">
      <alignment vertical="top" wrapText="1"/>
    </xf>
    <xf numFmtId="0" fontId="1" fillId="19" borderId="0" xfId="0" applyFont="1" applyFill="1" applyAlignment="1" applyProtection="1">
      <alignment horizontal="center"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center" vertical="center" wrapText="1"/>
    </xf>
    <xf numFmtId="0" fontId="10" fillId="4" borderId="0" xfId="0" applyFont="1" applyFill="1" applyProtection="1"/>
    <xf numFmtId="0" fontId="10" fillId="4" borderId="0" xfId="0" applyFont="1" applyFill="1" applyAlignment="1" applyProtection="1">
      <alignment horizontal="center"/>
    </xf>
    <xf numFmtId="0" fontId="0" fillId="4" borderId="0" xfId="0" applyFill="1" applyAlignment="1" applyProtection="1">
      <alignment horizontal="left"/>
    </xf>
    <xf numFmtId="0" fontId="0" fillId="4" borderId="0" xfId="0" applyFill="1" applyAlignment="1" applyProtection="1">
      <alignment horizontal="center"/>
    </xf>
    <xf numFmtId="0" fontId="0" fillId="4" borderId="0" xfId="0" applyFill="1" applyProtection="1"/>
    <xf numFmtId="0" fontId="0" fillId="3" borderId="0" xfId="0" applyFill="1" applyAlignment="1" applyProtection="1">
      <alignment horizontal="center"/>
      <protection locked="0" hidden="1"/>
    </xf>
    <xf numFmtId="0" fontId="23" fillId="19" borderId="0" xfId="0" applyFont="1" applyFill="1" applyAlignment="1" applyProtection="1">
      <alignment horizontal="center"/>
      <protection locked="0" hidden="1"/>
    </xf>
    <xf numFmtId="0" fontId="23" fillId="19" borderId="0" xfId="0" applyFont="1" applyFill="1" applyAlignment="1" applyProtection="1">
      <alignment horizontal="center"/>
      <protection hidden="1"/>
    </xf>
    <xf numFmtId="0" fontId="0" fillId="4" borderId="0" xfId="0" applyFill="1" applyAlignment="1" applyProtection="1">
      <alignment horizontal="center"/>
      <protection locked="0" hidden="1"/>
    </xf>
    <xf numFmtId="0" fontId="3" fillId="4" borderId="0" xfId="0" applyFont="1" applyFill="1" applyAlignment="1" applyProtection="1">
      <alignment horizontal="center"/>
      <protection locked="0" hidden="1"/>
    </xf>
    <xf numFmtId="0" fontId="0" fillId="3" borderId="0" xfId="0" applyFill="1" applyAlignment="1" applyProtection="1"/>
    <xf numFmtId="0" fontId="0" fillId="17" borderId="0" xfId="0" applyFill="1" applyAlignment="1" applyProtection="1">
      <alignment horizontal="center"/>
      <protection hidden="1"/>
    </xf>
    <xf numFmtId="0" fontId="1" fillId="19" borderId="0" xfId="0" applyFont="1" applyFill="1" applyAlignment="1" applyProtection="1">
      <alignment horizontal="center"/>
    </xf>
    <xf numFmtId="0" fontId="1" fillId="18" borderId="0" xfId="0" applyFont="1" applyFill="1" applyAlignment="1" applyProtection="1">
      <alignment horizontal="center"/>
      <protection hidden="1"/>
    </xf>
    <xf numFmtId="0" fontId="1" fillId="18" borderId="0" xfId="0" applyFont="1" applyFill="1" applyAlignment="1" applyProtection="1">
      <alignment horizontal="center"/>
    </xf>
    <xf numFmtId="0" fontId="23" fillId="18" borderId="0" xfId="0" applyFont="1" applyFill="1" applyBorder="1" applyAlignment="1" applyProtection="1">
      <alignment horizontal="center"/>
      <protection hidden="1"/>
    </xf>
    <xf numFmtId="0" fontId="0" fillId="3" borderId="0" xfId="0" applyFill="1" applyAlignment="1" applyProtection="1">
      <alignment horizontal="left"/>
      <protection hidden="1"/>
    </xf>
    <xf numFmtId="0" fontId="0" fillId="9" borderId="2" xfId="0" applyFill="1" applyBorder="1" applyAlignment="1" applyProtection="1">
      <protection hidden="1"/>
    </xf>
    <xf numFmtId="0" fontId="0" fillId="9" borderId="3" xfId="0" applyFill="1" applyBorder="1" applyAlignment="1" applyProtection="1">
      <protection hidden="1"/>
    </xf>
    <xf numFmtId="0" fontId="0" fillId="9" borderId="4" xfId="0" applyFill="1" applyBorder="1" applyAlignment="1" applyProtection="1">
      <protection hidden="1"/>
    </xf>
    <xf numFmtId="0" fontId="23" fillId="6" borderId="0" xfId="0" applyFont="1" applyFill="1" applyProtection="1"/>
    <xf numFmtId="0" fontId="1" fillId="6" borderId="0" xfId="0" applyFont="1" applyFill="1" applyProtection="1"/>
    <xf numFmtId="0" fontId="28" fillId="6" borderId="0" xfId="0" applyFont="1" applyFill="1" applyAlignment="1" applyProtection="1">
      <alignment horizontal="right" vertical="center"/>
    </xf>
    <xf numFmtId="0" fontId="11" fillId="6" borderId="1" xfId="0" applyFont="1" applyFill="1" applyBorder="1" applyAlignment="1" applyProtection="1">
      <alignment horizontal="center" vertical="center" textRotation="90" wrapText="1"/>
    </xf>
    <xf numFmtId="0" fontId="30" fillId="6" borderId="0" xfId="0" applyFont="1" applyFill="1" applyAlignment="1" applyProtection="1">
      <alignment horizontal="center" vertical="center"/>
    </xf>
    <xf numFmtId="0" fontId="1" fillId="6" borderId="0" xfId="0" applyFont="1" applyFill="1" applyAlignment="1" applyProtection="1">
      <alignment vertical="top"/>
      <protection hidden="1"/>
    </xf>
    <xf numFmtId="0" fontId="23" fillId="6" borderId="0" xfId="0" applyFont="1" applyFill="1" applyAlignment="1" applyProtection="1">
      <alignment horizontal="center"/>
      <protection hidden="1"/>
    </xf>
    <xf numFmtId="0" fontId="1" fillId="20" borderId="0" xfId="0" applyFont="1" applyFill="1" applyAlignment="1" applyProtection="1">
      <alignment horizontal="center" vertical="top"/>
      <protection hidden="1"/>
    </xf>
    <xf numFmtId="0" fontId="21" fillId="3" borderId="0" xfId="0" applyFont="1" applyFill="1" applyAlignment="1" applyProtection="1">
      <alignment horizontal="left" vertical="top" wrapText="1" indent="2"/>
    </xf>
    <xf numFmtId="0" fontId="0" fillId="4" borderId="0" xfId="0" applyFill="1" applyAlignment="1" applyProtection="1">
      <alignment horizontal="center"/>
      <protection locked="0" hidden="1"/>
    </xf>
    <xf numFmtId="0" fontId="0" fillId="4" borderId="0" xfId="0" applyFill="1" applyAlignment="1" applyProtection="1">
      <alignment horizontal="center"/>
      <protection locked="0" hidden="1"/>
    </xf>
    <xf numFmtId="0" fontId="21" fillId="3" borderId="0" xfId="0" applyFont="1" applyFill="1" applyAlignment="1" applyProtection="1">
      <alignment horizontal="left" vertical="top" wrapText="1" indent="2"/>
    </xf>
    <xf numFmtId="0" fontId="3" fillId="3" borderId="0" xfId="0" applyFont="1" applyFill="1" applyAlignment="1" applyProtection="1">
      <alignment horizontal="left" indent="1"/>
    </xf>
    <xf numFmtId="0" fontId="19" fillId="3" borderId="0" xfId="0" applyFont="1" applyFill="1" applyAlignment="1" applyProtection="1">
      <alignment horizontal="left" vertical="center" wrapText="1"/>
    </xf>
    <xf numFmtId="0" fontId="11" fillId="6" borderId="1" xfId="0" applyFont="1" applyFill="1" applyBorder="1" applyAlignment="1" applyProtection="1">
      <alignment horizontal="center" vertical="center" textRotation="90" wrapText="1"/>
    </xf>
    <xf numFmtId="0" fontId="1" fillId="6" borderId="0" xfId="0" applyFont="1" applyFill="1" applyAlignment="1" applyProtection="1">
      <alignment horizontal="center"/>
      <protection hidden="1"/>
    </xf>
    <xf numFmtId="0" fontId="12" fillId="8" borderId="0" xfId="0" applyFont="1" applyFill="1" applyAlignment="1" applyProtection="1">
      <alignment horizontal="center"/>
    </xf>
    <xf numFmtId="0" fontId="4" fillId="9" borderId="0" xfId="0" applyFont="1" applyFill="1" applyAlignment="1" applyProtection="1">
      <alignment horizontal="center"/>
    </xf>
    <xf numFmtId="0" fontId="1" fillId="19" borderId="0" xfId="0" applyFont="1" applyFill="1" applyAlignment="1" applyProtection="1">
      <alignment horizontal="center"/>
      <protection hidden="1"/>
    </xf>
    <xf numFmtId="0" fontId="0" fillId="4" borderId="0" xfId="0" applyFill="1" applyAlignment="1" applyProtection="1">
      <alignment horizontal="center"/>
      <protection locked="0" hidden="1"/>
    </xf>
    <xf numFmtId="0" fontId="1" fillId="10"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21" fillId="3" borderId="0" xfId="0" applyFont="1" applyFill="1" applyAlignment="1" applyProtection="1">
      <alignment horizontal="left" vertical="top" wrapText="1" indent="2"/>
    </xf>
    <xf numFmtId="0" fontId="19" fillId="3" borderId="0" xfId="0" applyFont="1" applyFill="1" applyAlignment="1" applyProtection="1">
      <alignment horizontal="center" vertical="center" wrapText="1"/>
    </xf>
    <xf numFmtId="0" fontId="16" fillId="3" borderId="0" xfId="0" applyFont="1" applyFill="1" applyAlignment="1" applyProtection="1">
      <alignment horizontal="left" vertical="center" wrapText="1"/>
    </xf>
    <xf numFmtId="0" fontId="24" fillId="3" borderId="0" xfId="0" applyFont="1" applyFill="1" applyAlignment="1" applyProtection="1">
      <alignment horizontal="left" vertical="center" wrapText="1"/>
    </xf>
    <xf numFmtId="0" fontId="29" fillId="8" borderId="0" xfId="0" applyFont="1" applyFill="1" applyAlignment="1" applyProtection="1">
      <alignment horizontal="center"/>
    </xf>
    <xf numFmtId="0" fontId="11" fillId="6" borderId="1" xfId="0" applyFont="1" applyFill="1" applyBorder="1" applyAlignment="1" applyProtection="1">
      <alignment horizontal="center" vertical="center" textRotation="90"/>
    </xf>
    <xf numFmtId="0" fontId="3" fillId="2" borderId="0" xfId="0" applyFont="1" applyFill="1" applyAlignment="1" applyProtection="1">
      <alignment horizontal="center"/>
      <protection hidden="1"/>
    </xf>
    <xf numFmtId="0" fontId="3" fillId="3" borderId="0" xfId="0" applyFont="1" applyFill="1" applyBorder="1" applyAlignment="1" applyProtection="1">
      <alignment horizontal="left" vertical="center"/>
    </xf>
    <xf numFmtId="0" fontId="31" fillId="3" borderId="0" xfId="0" applyFont="1" applyFill="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0066"/>
      <color rgb="FFCC0066"/>
      <color rgb="FFD9D9D9"/>
      <color rgb="FF99FF99"/>
      <color rgb="FFFFCCCC"/>
      <color rgb="FF0000FF"/>
      <color rgb="FFFFCC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file>

<file path=xl/ctrlProps/ctrlProp10.xml><?xml version="1.0" encoding="utf-8"?>
<formControlPr xmlns="http://schemas.microsoft.com/office/spreadsheetml/2009/9/main" objectType="Radio" firstButton="1" fmlaLink="$W$61" lockText="1"/>
</file>

<file path=xl/ctrlProps/ctrlProp100.xml><?xml version="1.0" encoding="utf-8"?>
<formControlPr xmlns="http://schemas.microsoft.com/office/spreadsheetml/2009/9/main" objectType="CheckBox" fmlaLink="$W$170"/>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checked="Checked" firstButton="1" fmlaLink="$W$154"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checked="Checked" firstButton="1" fmlaLink="$W$161"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W$67"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W$72" lockText="1"/>
</file>

<file path=xl/ctrlProps/ctrlProp2.xml><?xml version="1.0" encoding="utf-8"?>
<formControlPr xmlns="http://schemas.microsoft.com/office/spreadsheetml/2009/9/main" objectType="CheckBox" fmlaLink="#REF!"/>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checked="Checked" firstButton="1" fmlaLink="$W$78"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W$84" lockText="1"/>
</file>

<file path=xl/ctrlProps/ctrlProp3.xml><?xml version="1.0" encoding="utf-8"?>
<formControlPr xmlns="http://schemas.microsoft.com/office/spreadsheetml/2009/9/main" objectType="CheckBox" fmlaLink="$W$135"/>
</file>

<file path=xl/ctrlProps/ctrlProp30.xml><?xml version="1.0" encoding="utf-8"?>
<formControlPr xmlns="http://schemas.microsoft.com/office/spreadsheetml/2009/9/main" objectType="Radio" checked="Checked"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fmlaLink="$W$9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firstButton="1" fmlaLink="$W$96"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W$174"/>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W$104"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W$109"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fmlaLink="$W$175"/>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fmlaLink="$W$116"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checked="Checked" firstButton="1" fmlaLink="$W$120"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REF!"/>
</file>

<file path=xl/ctrlProps/ctrlProp60.xml><?xml version="1.0" encoding="utf-8"?>
<formControlPr xmlns="http://schemas.microsoft.com/office/spreadsheetml/2009/9/main" objectType="Radio" checked="Checked" firstButton="1" fmlaLink="$W$125"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CheckBox" fmlaLink="$W178"/>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CheckBox" fmlaLink="$W$136"/>
</file>

<file path=xl/ctrlProps/ctrlProp67.xml><?xml version="1.0" encoding="utf-8"?>
<formControlPr xmlns="http://schemas.microsoft.com/office/spreadsheetml/2009/9/main" objectType="CheckBox" fmlaLink="$W$138"/>
</file>

<file path=xl/ctrlProps/ctrlProp68.xml><?xml version="1.0" encoding="utf-8"?>
<formControlPr xmlns="http://schemas.microsoft.com/office/spreadsheetml/2009/9/main" objectType="CheckBox" fmlaLink="$W$138"/>
</file>

<file path=xl/ctrlProps/ctrlProp69.xml><?xml version="1.0" encoding="utf-8"?>
<formControlPr xmlns="http://schemas.microsoft.com/office/spreadsheetml/2009/9/main" objectType="CheckBox" fmlaLink="$W$141"/>
</file>

<file path=xl/ctrlProps/ctrlProp7.xml><?xml version="1.0" encoding="utf-8"?>
<formControlPr xmlns="http://schemas.microsoft.com/office/spreadsheetml/2009/9/main" objectType="CheckBox" fmlaLink="$W176"/>
</file>

<file path=xl/ctrlProps/ctrlProp70.xml><?xml version="1.0" encoding="utf-8"?>
<formControlPr xmlns="http://schemas.microsoft.com/office/spreadsheetml/2009/9/main" objectType="CheckBox" fmlaLink="$W$138"/>
</file>

<file path=xl/ctrlProps/ctrlProp71.xml><?xml version="1.0" encoding="utf-8"?>
<formControlPr xmlns="http://schemas.microsoft.com/office/spreadsheetml/2009/9/main" objectType="CheckBox" fmlaLink="$W$137"/>
</file>

<file path=xl/ctrlProps/ctrlProp72.xml><?xml version="1.0" encoding="utf-8"?>
<formControlPr xmlns="http://schemas.microsoft.com/office/spreadsheetml/2009/9/main" objectType="CheckBox" fmlaLink="$W179"/>
</file>

<file path=xl/ctrlProps/ctrlProp73.xml><?xml version="1.0" encoding="utf-8"?>
<formControlPr xmlns="http://schemas.microsoft.com/office/spreadsheetml/2009/9/main" objectType="CheckBox" fmlaLink="W136"/>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CheckBox" fmlaLink="$W$169"/>
</file>

<file path=xl/ctrlProps/ctrlProp8.xml><?xml version="1.0" encoding="utf-8"?>
<formControlPr xmlns="http://schemas.microsoft.com/office/spreadsheetml/2009/9/main" objectType="CheckBox" fmlaLink="$W179"/>
</file>

<file path=xl/ctrlProps/ctrlProp80.xml><?xml version="1.0" encoding="utf-8"?>
<formControlPr xmlns="http://schemas.microsoft.com/office/spreadsheetml/2009/9/main" objectType="CheckBox" fmlaLink="$W$136"/>
</file>

<file path=xl/ctrlProps/ctrlProp81.xml><?xml version="1.0" encoding="utf-8"?>
<formControlPr xmlns="http://schemas.microsoft.com/office/spreadsheetml/2009/9/main" objectType="CheckBox" fmlaLink="$W$140"/>
</file>

<file path=xl/ctrlProps/ctrlProp82.xml><?xml version="1.0" encoding="utf-8"?>
<formControlPr xmlns="http://schemas.microsoft.com/office/spreadsheetml/2009/9/main" objectType="CheckBox" fmlaLink="$W$139"/>
</file>

<file path=xl/ctrlProps/ctrlProp83.xml><?xml version="1.0" encoding="utf-8"?>
<formControlPr xmlns="http://schemas.microsoft.com/office/spreadsheetml/2009/9/main" objectType="CheckBox" fmlaLink="$W$142"/>
</file>

<file path=xl/ctrlProps/ctrlProp84.xml><?xml version="1.0" encoding="utf-8"?>
<formControlPr xmlns="http://schemas.microsoft.com/office/spreadsheetml/2009/9/main" objectType="CheckBox" fmlaLink="$W$141"/>
</file>

<file path=xl/ctrlProps/ctrlProp85.xml><?xml version="1.0" encoding="utf-8"?>
<formControlPr xmlns="http://schemas.microsoft.com/office/spreadsheetml/2009/9/main" objectType="Drop" dropStyle="combo" dx="16" fmlaLink="$W$56" fmlaRange="$C$35:$C$42" noThreeD="1" sel="5" val="0"/>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W$130"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Drop" dropStyle="combo" dx="16" fmlaLink="$W$57" fmlaRange="$C$46:$C$49" noThreeD="1" sel="1" val="0"/>
</file>

<file path=xl/ctrlProps/ctrlProp92.xml><?xml version="1.0" encoding="utf-8"?>
<formControlPr xmlns="http://schemas.microsoft.com/office/spreadsheetml/2009/9/main" objectType="CheckBox" fmlaLink="$W177"/>
</file>

<file path=xl/ctrlProps/ctrlProp93.xml><?xml version="1.0" encoding="utf-8"?>
<formControlPr xmlns="http://schemas.microsoft.com/office/spreadsheetml/2009/9/main" objectType="Drop" dropLines="15" dropStyle="combo" dx="16" fmlaLink="$G$14" fmlaRange="$C$15:$C$29" noThreeD="1" sel="15" val="0"/>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checked="Checked" firstButton="1" fmlaLink="$W$146"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173</xdr:row>
          <xdr:rowOff>0</xdr:rowOff>
        </xdr:from>
        <xdr:to>
          <xdr:col>2</xdr:col>
          <xdr:colOff>180975</xdr:colOff>
          <xdr:row>174</xdr:row>
          <xdr:rowOff>28575</xdr:rowOff>
        </xdr:to>
        <xdr:sp macro="" textlink="">
          <xdr:nvSpPr>
            <xdr:cNvPr id="1074" name="Check Box 50" hidden="1">
              <a:extLst>
                <a:ext uri="{63B3BB69-23CF-44E3-9099-C40C66FF867C}">
                  <a14:compatExt spid="_x0000_s1074"/>
                </a:ext>
                <a:ext uri="{FF2B5EF4-FFF2-40B4-BE49-F238E27FC236}">
                  <a16:creationId xmlns=""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173</xdr:row>
          <xdr:rowOff>0</xdr:rowOff>
        </xdr:from>
        <xdr:to>
          <xdr:col>2</xdr:col>
          <xdr:colOff>180975</xdr:colOff>
          <xdr:row>174</xdr:row>
          <xdr:rowOff>28575</xdr:rowOff>
        </xdr:to>
        <xdr:sp macro="" textlink="">
          <xdr:nvSpPr>
            <xdr:cNvPr id="1075" name="Check Box 51" hidden="1">
              <a:extLst>
                <a:ext uri="{63B3BB69-23CF-44E3-9099-C40C66FF867C}">
                  <a14:compatExt spid="_x0000_s1075"/>
                </a:ext>
                <a:ext uri="{FF2B5EF4-FFF2-40B4-BE49-F238E27FC236}">
                  <a16:creationId xmlns=""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134</xdr:row>
          <xdr:rowOff>0</xdr:rowOff>
        </xdr:from>
        <xdr:to>
          <xdr:col>2</xdr:col>
          <xdr:colOff>180975</xdr:colOff>
          <xdr:row>135</xdr:row>
          <xdr:rowOff>28575</xdr:rowOff>
        </xdr:to>
        <xdr:sp macro="" textlink="">
          <xdr:nvSpPr>
            <xdr:cNvPr id="1076" name="Check Box 52" hidden="1">
              <a:extLst>
                <a:ext uri="{63B3BB69-23CF-44E3-9099-C40C66FF867C}">
                  <a14:compatExt spid="_x0000_s1076"/>
                </a:ext>
                <a:ext uri="{FF2B5EF4-FFF2-40B4-BE49-F238E27FC236}">
                  <a16:creationId xmlns=""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173</xdr:row>
          <xdr:rowOff>9525</xdr:rowOff>
        </xdr:from>
        <xdr:to>
          <xdr:col>2</xdr:col>
          <xdr:colOff>180975</xdr:colOff>
          <xdr:row>174</xdr:row>
          <xdr:rowOff>38100</xdr:rowOff>
        </xdr:to>
        <xdr:sp macro="" textlink="">
          <xdr:nvSpPr>
            <xdr:cNvPr id="1077" name="Check Box 53" hidden="1">
              <a:extLst>
                <a:ext uri="{63B3BB69-23CF-44E3-9099-C40C66FF867C}">
                  <a14:compatExt spid="_x0000_s1077"/>
                </a:ext>
                <a:ext uri="{FF2B5EF4-FFF2-40B4-BE49-F238E27FC236}">
                  <a16:creationId xmlns=""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174</xdr:row>
          <xdr:rowOff>9525</xdr:rowOff>
        </xdr:from>
        <xdr:to>
          <xdr:col>2</xdr:col>
          <xdr:colOff>180975</xdr:colOff>
          <xdr:row>175</xdr:row>
          <xdr:rowOff>38100</xdr:rowOff>
        </xdr:to>
        <xdr:sp macro="" textlink="">
          <xdr:nvSpPr>
            <xdr:cNvPr id="1078" name="Check Box 54" hidden="1">
              <a:extLst>
                <a:ext uri="{63B3BB69-23CF-44E3-9099-C40C66FF867C}">
                  <a14:compatExt spid="_x0000_s1078"/>
                </a:ext>
                <a:ext uri="{FF2B5EF4-FFF2-40B4-BE49-F238E27FC236}">
                  <a16:creationId xmlns=""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175</xdr:row>
          <xdr:rowOff>0</xdr:rowOff>
        </xdr:from>
        <xdr:to>
          <xdr:col>2</xdr:col>
          <xdr:colOff>180975</xdr:colOff>
          <xdr:row>176</xdr:row>
          <xdr:rowOff>28575</xdr:rowOff>
        </xdr:to>
        <xdr:sp macro="" textlink="">
          <xdr:nvSpPr>
            <xdr:cNvPr id="1079" name="Check Box 55" hidden="1">
              <a:extLst>
                <a:ext uri="{63B3BB69-23CF-44E3-9099-C40C66FF867C}">
                  <a14:compatExt spid="_x0000_s1079"/>
                </a:ext>
                <a:ext uri="{FF2B5EF4-FFF2-40B4-BE49-F238E27FC236}">
                  <a16:creationId xmlns=""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175</xdr:row>
          <xdr:rowOff>9525</xdr:rowOff>
        </xdr:from>
        <xdr:to>
          <xdr:col>2</xdr:col>
          <xdr:colOff>180975</xdr:colOff>
          <xdr:row>176</xdr:row>
          <xdr:rowOff>38100</xdr:rowOff>
        </xdr:to>
        <xdr:sp macro="" textlink="">
          <xdr:nvSpPr>
            <xdr:cNvPr id="1080" name="Check Box 56" hidden="1">
              <a:extLst>
                <a:ext uri="{63B3BB69-23CF-44E3-9099-C40C66FF867C}">
                  <a14:compatExt spid="_x0000_s1080"/>
                </a:ext>
                <a:ext uri="{FF2B5EF4-FFF2-40B4-BE49-F238E27FC236}">
                  <a16:creationId xmlns=""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178</xdr:row>
          <xdr:rowOff>9525</xdr:rowOff>
        </xdr:from>
        <xdr:to>
          <xdr:col>2</xdr:col>
          <xdr:colOff>180975</xdr:colOff>
          <xdr:row>179</xdr:row>
          <xdr:rowOff>38100</xdr:rowOff>
        </xdr:to>
        <xdr:sp macro="" textlink="">
          <xdr:nvSpPr>
            <xdr:cNvPr id="1081" name="Check Box 57" hidden="1">
              <a:extLst>
                <a:ext uri="{63B3BB69-23CF-44E3-9099-C40C66FF867C}">
                  <a14:compatExt spid="_x0000_s1081"/>
                </a:ext>
                <a:ext uri="{FF2B5EF4-FFF2-40B4-BE49-F238E27FC236}">
                  <a16:creationId xmlns=""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53</xdr:row>
          <xdr:rowOff>95250</xdr:rowOff>
        </xdr:from>
        <xdr:to>
          <xdr:col>5</xdr:col>
          <xdr:colOff>0</xdr:colOff>
          <xdr:row>58</xdr:row>
          <xdr:rowOff>133350</xdr:rowOff>
        </xdr:to>
        <xdr:sp macro="" textlink="">
          <xdr:nvSpPr>
            <xdr:cNvPr id="1236" name="Group Box 212" hidden="1">
              <a:extLst>
                <a:ext uri="{63B3BB69-23CF-44E3-9099-C40C66FF867C}">
                  <a14:compatExt spid="_x0000_s1236"/>
                </a:ext>
                <a:ext uri="{FF2B5EF4-FFF2-40B4-BE49-F238E27FC236}">
                  <a16:creationId xmlns="" xmlns:a16="http://schemas.microsoft.com/office/drawing/2014/main" id="{00000000-0008-0000-0000-0000D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59</xdr:row>
          <xdr:rowOff>0</xdr:rowOff>
        </xdr:from>
        <xdr:to>
          <xdr:col>5</xdr:col>
          <xdr:colOff>9525</xdr:colOff>
          <xdr:row>64</xdr:row>
          <xdr:rowOff>142875</xdr:rowOff>
        </xdr:to>
        <xdr:sp macro="" textlink="">
          <xdr:nvSpPr>
            <xdr:cNvPr id="1267" name="Group Box 243" hidden="1">
              <a:extLst>
                <a:ext uri="{63B3BB69-23CF-44E3-9099-C40C66FF867C}">
                  <a14:compatExt spid="_x0000_s1267"/>
                </a:ext>
                <a:ext uri="{FF2B5EF4-FFF2-40B4-BE49-F238E27FC236}">
                  <a16:creationId xmlns="" xmlns:a16="http://schemas.microsoft.com/office/drawing/2014/main" id="{00000000-0008-0000-0000-0000F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60</xdr:row>
          <xdr:rowOff>0</xdr:rowOff>
        </xdr:from>
        <xdr:to>
          <xdr:col>1</xdr:col>
          <xdr:colOff>323850</xdr:colOff>
          <xdr:row>61</xdr:row>
          <xdr:rowOff>19050</xdr:rowOff>
        </xdr:to>
        <xdr:sp macro="" textlink="">
          <xdr:nvSpPr>
            <xdr:cNvPr id="1277" name="Option Button 253" hidden="1">
              <a:extLst>
                <a:ext uri="{63B3BB69-23CF-44E3-9099-C40C66FF867C}">
                  <a14:compatExt spid="_x0000_s1277"/>
                </a:ext>
                <a:ext uri="{FF2B5EF4-FFF2-40B4-BE49-F238E27FC236}">
                  <a16:creationId xmlns=""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0</xdr:rowOff>
        </xdr:from>
        <xdr:to>
          <xdr:col>1</xdr:col>
          <xdr:colOff>323850</xdr:colOff>
          <xdr:row>62</xdr:row>
          <xdr:rowOff>19050</xdr:rowOff>
        </xdr:to>
        <xdr:sp macro="" textlink="">
          <xdr:nvSpPr>
            <xdr:cNvPr id="1291" name="Option Button 267" hidden="1">
              <a:extLst>
                <a:ext uri="{63B3BB69-23CF-44E3-9099-C40C66FF867C}">
                  <a14:compatExt spid="_x0000_s1291"/>
                </a:ext>
                <a:ext uri="{FF2B5EF4-FFF2-40B4-BE49-F238E27FC236}">
                  <a16:creationId xmlns=""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0</xdr:rowOff>
        </xdr:from>
        <xdr:to>
          <xdr:col>1</xdr:col>
          <xdr:colOff>323850</xdr:colOff>
          <xdr:row>63</xdr:row>
          <xdr:rowOff>19050</xdr:rowOff>
        </xdr:to>
        <xdr:sp macro="" textlink="">
          <xdr:nvSpPr>
            <xdr:cNvPr id="1293" name="Option Button 269" hidden="1">
              <a:extLst>
                <a:ext uri="{63B3BB69-23CF-44E3-9099-C40C66FF867C}">
                  <a14:compatExt spid="_x0000_s1293"/>
                </a:ext>
                <a:ext uri="{FF2B5EF4-FFF2-40B4-BE49-F238E27FC236}">
                  <a16:creationId xmlns=""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0</xdr:rowOff>
        </xdr:from>
        <xdr:to>
          <xdr:col>1</xdr:col>
          <xdr:colOff>323850</xdr:colOff>
          <xdr:row>64</xdr:row>
          <xdr:rowOff>19050</xdr:rowOff>
        </xdr:to>
        <xdr:sp macro="" textlink="">
          <xdr:nvSpPr>
            <xdr:cNvPr id="1295" name="Option Button 271" hidden="1">
              <a:extLst>
                <a:ext uri="{63B3BB69-23CF-44E3-9099-C40C66FF867C}">
                  <a14:compatExt spid="_x0000_s1295"/>
                </a:ext>
                <a:ext uri="{FF2B5EF4-FFF2-40B4-BE49-F238E27FC236}">
                  <a16:creationId xmlns=""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65</xdr:row>
          <xdr:rowOff>0</xdr:rowOff>
        </xdr:from>
        <xdr:to>
          <xdr:col>5</xdr:col>
          <xdr:colOff>9525</xdr:colOff>
          <xdr:row>69</xdr:row>
          <xdr:rowOff>85725</xdr:rowOff>
        </xdr:to>
        <xdr:sp macro="" textlink="">
          <xdr:nvSpPr>
            <xdr:cNvPr id="1304" name="Group Box 280" hidden="1">
              <a:extLst>
                <a:ext uri="{63B3BB69-23CF-44E3-9099-C40C66FF867C}">
                  <a14:compatExt spid="_x0000_s1304"/>
                </a:ext>
                <a:ext uri="{FF2B5EF4-FFF2-40B4-BE49-F238E27FC236}">
                  <a16:creationId xmlns="" xmlns:a16="http://schemas.microsoft.com/office/drawing/2014/main" id="{00000000-0008-0000-0000-00001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65</xdr:row>
          <xdr:rowOff>171450</xdr:rowOff>
        </xdr:from>
        <xdr:to>
          <xdr:col>1</xdr:col>
          <xdr:colOff>323850</xdr:colOff>
          <xdr:row>67</xdr:row>
          <xdr:rowOff>9525</xdr:rowOff>
        </xdr:to>
        <xdr:sp macro="" textlink="">
          <xdr:nvSpPr>
            <xdr:cNvPr id="1305" name="Option Button 281" hidden="1">
              <a:extLst>
                <a:ext uri="{63B3BB69-23CF-44E3-9099-C40C66FF867C}">
                  <a14:compatExt spid="_x0000_s1305"/>
                </a:ext>
                <a:ext uri="{FF2B5EF4-FFF2-40B4-BE49-F238E27FC236}">
                  <a16:creationId xmlns=""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171450</xdr:rowOff>
        </xdr:from>
        <xdr:to>
          <xdr:col>1</xdr:col>
          <xdr:colOff>323850</xdr:colOff>
          <xdr:row>68</xdr:row>
          <xdr:rowOff>9525</xdr:rowOff>
        </xdr:to>
        <xdr:sp macro="" textlink="">
          <xdr:nvSpPr>
            <xdr:cNvPr id="1306" name="Option Button 282" hidden="1">
              <a:extLst>
                <a:ext uri="{63B3BB69-23CF-44E3-9099-C40C66FF867C}">
                  <a14:compatExt spid="_x0000_s1306"/>
                </a:ext>
                <a:ext uri="{FF2B5EF4-FFF2-40B4-BE49-F238E27FC236}">
                  <a16:creationId xmlns=""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171450</xdr:rowOff>
        </xdr:from>
        <xdr:to>
          <xdr:col>1</xdr:col>
          <xdr:colOff>323850</xdr:colOff>
          <xdr:row>69</xdr:row>
          <xdr:rowOff>9525</xdr:rowOff>
        </xdr:to>
        <xdr:sp macro="" textlink="">
          <xdr:nvSpPr>
            <xdr:cNvPr id="1307" name="Option Button 283" hidden="1">
              <a:extLst>
                <a:ext uri="{63B3BB69-23CF-44E3-9099-C40C66FF867C}">
                  <a14:compatExt spid="_x0000_s1307"/>
                </a:ext>
                <a:ext uri="{FF2B5EF4-FFF2-40B4-BE49-F238E27FC236}">
                  <a16:creationId xmlns=""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69</xdr:row>
          <xdr:rowOff>133350</xdr:rowOff>
        </xdr:from>
        <xdr:to>
          <xdr:col>5</xdr:col>
          <xdr:colOff>9525</xdr:colOff>
          <xdr:row>75</xdr:row>
          <xdr:rowOff>104775</xdr:rowOff>
        </xdr:to>
        <xdr:sp macro="" textlink="">
          <xdr:nvSpPr>
            <xdr:cNvPr id="1480" name="Group Box 456" hidden="1">
              <a:extLst>
                <a:ext uri="{63B3BB69-23CF-44E3-9099-C40C66FF867C}">
                  <a14:compatExt spid="_x0000_s1480"/>
                </a:ext>
                <a:ext uri="{FF2B5EF4-FFF2-40B4-BE49-F238E27FC236}">
                  <a16:creationId xmlns="" xmlns:a16="http://schemas.microsoft.com/office/drawing/2014/main" id="{00000000-0008-0000-0000-0000C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0</xdr:rowOff>
        </xdr:from>
        <xdr:to>
          <xdr:col>1</xdr:col>
          <xdr:colOff>323850</xdr:colOff>
          <xdr:row>72</xdr:row>
          <xdr:rowOff>19050</xdr:rowOff>
        </xdr:to>
        <xdr:sp macro="" textlink="">
          <xdr:nvSpPr>
            <xdr:cNvPr id="1481" name="Option Button 457" hidden="1">
              <a:extLst>
                <a:ext uri="{63B3BB69-23CF-44E3-9099-C40C66FF867C}">
                  <a14:compatExt spid="_x0000_s1481"/>
                </a:ext>
                <a:ext uri="{FF2B5EF4-FFF2-40B4-BE49-F238E27FC236}">
                  <a16:creationId xmlns=""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72</xdr:row>
          <xdr:rowOff>0</xdr:rowOff>
        </xdr:from>
        <xdr:to>
          <xdr:col>1</xdr:col>
          <xdr:colOff>323850</xdr:colOff>
          <xdr:row>73</xdr:row>
          <xdr:rowOff>19050</xdr:rowOff>
        </xdr:to>
        <xdr:sp macro="" textlink="">
          <xdr:nvSpPr>
            <xdr:cNvPr id="1482" name="Option Button 458" hidden="1">
              <a:extLst>
                <a:ext uri="{63B3BB69-23CF-44E3-9099-C40C66FF867C}">
                  <a14:compatExt spid="_x0000_s1482"/>
                </a:ext>
                <a:ext uri="{FF2B5EF4-FFF2-40B4-BE49-F238E27FC236}">
                  <a16:creationId xmlns=""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73</xdr:row>
          <xdr:rowOff>0</xdr:rowOff>
        </xdr:from>
        <xdr:to>
          <xdr:col>1</xdr:col>
          <xdr:colOff>323850</xdr:colOff>
          <xdr:row>74</xdr:row>
          <xdr:rowOff>19050</xdr:rowOff>
        </xdr:to>
        <xdr:sp macro="" textlink="">
          <xdr:nvSpPr>
            <xdr:cNvPr id="1483" name="Option Button 459" hidden="1">
              <a:extLst>
                <a:ext uri="{63B3BB69-23CF-44E3-9099-C40C66FF867C}">
                  <a14:compatExt spid="_x0000_s1483"/>
                </a:ext>
                <a:ext uri="{FF2B5EF4-FFF2-40B4-BE49-F238E27FC236}">
                  <a16:creationId xmlns=""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74</xdr:row>
          <xdr:rowOff>0</xdr:rowOff>
        </xdr:from>
        <xdr:to>
          <xdr:col>1</xdr:col>
          <xdr:colOff>323850</xdr:colOff>
          <xdr:row>75</xdr:row>
          <xdr:rowOff>19050</xdr:rowOff>
        </xdr:to>
        <xdr:sp macro="" textlink="">
          <xdr:nvSpPr>
            <xdr:cNvPr id="1484" name="Option Button 460" hidden="1">
              <a:extLst>
                <a:ext uri="{63B3BB69-23CF-44E3-9099-C40C66FF867C}">
                  <a14:compatExt spid="_x0000_s1484"/>
                </a:ext>
                <a:ext uri="{FF2B5EF4-FFF2-40B4-BE49-F238E27FC236}">
                  <a16:creationId xmlns=""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75</xdr:row>
          <xdr:rowOff>152400</xdr:rowOff>
        </xdr:from>
        <xdr:to>
          <xdr:col>5</xdr:col>
          <xdr:colOff>9525</xdr:colOff>
          <xdr:row>81</xdr:row>
          <xdr:rowOff>114300</xdr:rowOff>
        </xdr:to>
        <xdr:sp macro="" textlink="">
          <xdr:nvSpPr>
            <xdr:cNvPr id="1514" name="Group Box 490" hidden="1">
              <a:extLst>
                <a:ext uri="{63B3BB69-23CF-44E3-9099-C40C66FF867C}">
                  <a14:compatExt spid="_x0000_s1514"/>
                </a:ext>
                <a:ext uri="{FF2B5EF4-FFF2-40B4-BE49-F238E27FC236}">
                  <a16:creationId xmlns="" xmlns:a16="http://schemas.microsoft.com/office/drawing/2014/main" id="{00000000-0008-0000-0000-0000E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77</xdr:row>
          <xdr:rowOff>0</xdr:rowOff>
        </xdr:from>
        <xdr:to>
          <xdr:col>1</xdr:col>
          <xdr:colOff>323850</xdr:colOff>
          <xdr:row>78</xdr:row>
          <xdr:rowOff>19050</xdr:rowOff>
        </xdr:to>
        <xdr:sp macro="" textlink="">
          <xdr:nvSpPr>
            <xdr:cNvPr id="1515" name="Option Button 491" hidden="1">
              <a:extLst>
                <a:ext uri="{63B3BB69-23CF-44E3-9099-C40C66FF867C}">
                  <a14:compatExt spid="_x0000_s1515"/>
                </a:ext>
                <a:ext uri="{FF2B5EF4-FFF2-40B4-BE49-F238E27FC236}">
                  <a16:creationId xmlns=""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0</xdr:rowOff>
        </xdr:from>
        <xdr:to>
          <xdr:col>1</xdr:col>
          <xdr:colOff>323850</xdr:colOff>
          <xdr:row>79</xdr:row>
          <xdr:rowOff>19050</xdr:rowOff>
        </xdr:to>
        <xdr:sp macro="" textlink="">
          <xdr:nvSpPr>
            <xdr:cNvPr id="1516" name="Option Button 492" hidden="1">
              <a:extLst>
                <a:ext uri="{63B3BB69-23CF-44E3-9099-C40C66FF867C}">
                  <a14:compatExt spid="_x0000_s1516"/>
                </a:ext>
                <a:ext uri="{FF2B5EF4-FFF2-40B4-BE49-F238E27FC236}">
                  <a16:creationId xmlns=""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79</xdr:row>
          <xdr:rowOff>0</xdr:rowOff>
        </xdr:from>
        <xdr:to>
          <xdr:col>1</xdr:col>
          <xdr:colOff>323850</xdr:colOff>
          <xdr:row>80</xdr:row>
          <xdr:rowOff>19050</xdr:rowOff>
        </xdr:to>
        <xdr:sp macro="" textlink="">
          <xdr:nvSpPr>
            <xdr:cNvPr id="1517" name="Option Button 493" hidden="1">
              <a:extLst>
                <a:ext uri="{63B3BB69-23CF-44E3-9099-C40C66FF867C}">
                  <a14:compatExt spid="_x0000_s1517"/>
                </a:ext>
                <a:ext uri="{FF2B5EF4-FFF2-40B4-BE49-F238E27FC236}">
                  <a16:creationId xmlns=""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80</xdr:row>
          <xdr:rowOff>0</xdr:rowOff>
        </xdr:from>
        <xdr:to>
          <xdr:col>1</xdr:col>
          <xdr:colOff>323850</xdr:colOff>
          <xdr:row>81</xdr:row>
          <xdr:rowOff>19050</xdr:rowOff>
        </xdr:to>
        <xdr:sp macro="" textlink="">
          <xdr:nvSpPr>
            <xdr:cNvPr id="1518" name="Option Button 494" hidden="1">
              <a:extLst>
                <a:ext uri="{63B3BB69-23CF-44E3-9099-C40C66FF867C}">
                  <a14:compatExt spid="_x0000_s1518"/>
                </a:ext>
                <a:ext uri="{FF2B5EF4-FFF2-40B4-BE49-F238E27FC236}">
                  <a16:creationId xmlns=""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81</xdr:row>
          <xdr:rowOff>171450</xdr:rowOff>
        </xdr:from>
        <xdr:to>
          <xdr:col>5</xdr:col>
          <xdr:colOff>9525</xdr:colOff>
          <xdr:row>88</xdr:row>
          <xdr:rowOff>114300</xdr:rowOff>
        </xdr:to>
        <xdr:sp macro="" textlink="">
          <xdr:nvSpPr>
            <xdr:cNvPr id="1585" name="Group Box 561" hidden="1">
              <a:extLst>
                <a:ext uri="{63B3BB69-23CF-44E3-9099-C40C66FF867C}">
                  <a14:compatExt spid="_x0000_s1585"/>
                </a:ext>
                <a:ext uri="{FF2B5EF4-FFF2-40B4-BE49-F238E27FC236}">
                  <a16:creationId xmlns="" xmlns:a16="http://schemas.microsoft.com/office/drawing/2014/main" id="{00000000-0008-0000-0000-00003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82</xdr:row>
          <xdr:rowOff>171450</xdr:rowOff>
        </xdr:from>
        <xdr:to>
          <xdr:col>1</xdr:col>
          <xdr:colOff>323850</xdr:colOff>
          <xdr:row>84</xdr:row>
          <xdr:rowOff>9525</xdr:rowOff>
        </xdr:to>
        <xdr:sp macro="" textlink="">
          <xdr:nvSpPr>
            <xdr:cNvPr id="1586" name="Option Button 562" hidden="1">
              <a:extLst>
                <a:ext uri="{63B3BB69-23CF-44E3-9099-C40C66FF867C}">
                  <a14:compatExt spid="_x0000_s1586"/>
                </a:ext>
                <a:ext uri="{FF2B5EF4-FFF2-40B4-BE49-F238E27FC236}">
                  <a16:creationId xmlns=""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83</xdr:row>
          <xdr:rowOff>171450</xdr:rowOff>
        </xdr:from>
        <xdr:to>
          <xdr:col>1</xdr:col>
          <xdr:colOff>323850</xdr:colOff>
          <xdr:row>85</xdr:row>
          <xdr:rowOff>9525</xdr:rowOff>
        </xdr:to>
        <xdr:sp macro="" textlink="">
          <xdr:nvSpPr>
            <xdr:cNvPr id="1587" name="Option Button 563" hidden="1">
              <a:extLst>
                <a:ext uri="{63B3BB69-23CF-44E3-9099-C40C66FF867C}">
                  <a14:compatExt spid="_x0000_s1587"/>
                </a:ext>
                <a:ext uri="{FF2B5EF4-FFF2-40B4-BE49-F238E27FC236}">
                  <a16:creationId xmlns=""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84</xdr:row>
          <xdr:rowOff>171450</xdr:rowOff>
        </xdr:from>
        <xdr:to>
          <xdr:col>1</xdr:col>
          <xdr:colOff>323850</xdr:colOff>
          <xdr:row>86</xdr:row>
          <xdr:rowOff>9525</xdr:rowOff>
        </xdr:to>
        <xdr:sp macro="" textlink="">
          <xdr:nvSpPr>
            <xdr:cNvPr id="1588" name="Option Button 564" hidden="1">
              <a:extLst>
                <a:ext uri="{63B3BB69-23CF-44E3-9099-C40C66FF867C}">
                  <a14:compatExt spid="_x0000_s1588"/>
                </a:ext>
                <a:ext uri="{FF2B5EF4-FFF2-40B4-BE49-F238E27FC236}">
                  <a16:creationId xmlns=""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85</xdr:row>
          <xdr:rowOff>171450</xdr:rowOff>
        </xdr:from>
        <xdr:to>
          <xdr:col>1</xdr:col>
          <xdr:colOff>323850</xdr:colOff>
          <xdr:row>87</xdr:row>
          <xdr:rowOff>9525</xdr:rowOff>
        </xdr:to>
        <xdr:sp macro="" textlink="">
          <xdr:nvSpPr>
            <xdr:cNvPr id="1589" name="Option Button 565" hidden="1">
              <a:extLst>
                <a:ext uri="{63B3BB69-23CF-44E3-9099-C40C66FF867C}">
                  <a14:compatExt spid="_x0000_s1589"/>
                </a:ext>
                <a:ext uri="{FF2B5EF4-FFF2-40B4-BE49-F238E27FC236}">
                  <a16:creationId xmlns=""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88</xdr:row>
          <xdr:rowOff>161925</xdr:rowOff>
        </xdr:from>
        <xdr:to>
          <xdr:col>5</xdr:col>
          <xdr:colOff>9525</xdr:colOff>
          <xdr:row>93</xdr:row>
          <xdr:rowOff>95250</xdr:rowOff>
        </xdr:to>
        <xdr:sp macro="" textlink="">
          <xdr:nvSpPr>
            <xdr:cNvPr id="1594" name="Group Box 570" hidden="1">
              <a:extLst>
                <a:ext uri="{63B3BB69-23CF-44E3-9099-C40C66FF867C}">
                  <a14:compatExt spid="_x0000_s1594"/>
                </a:ext>
                <a:ext uri="{FF2B5EF4-FFF2-40B4-BE49-F238E27FC236}">
                  <a16:creationId xmlns="" xmlns:a16="http://schemas.microsoft.com/office/drawing/2014/main" id="{00000000-0008-0000-0000-00003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171450</xdr:rowOff>
        </xdr:from>
        <xdr:to>
          <xdr:col>1</xdr:col>
          <xdr:colOff>323850</xdr:colOff>
          <xdr:row>91</xdr:row>
          <xdr:rowOff>9525</xdr:rowOff>
        </xdr:to>
        <xdr:sp macro="" textlink="">
          <xdr:nvSpPr>
            <xdr:cNvPr id="1595" name="Option Button 571" hidden="1">
              <a:extLst>
                <a:ext uri="{63B3BB69-23CF-44E3-9099-C40C66FF867C}">
                  <a14:compatExt spid="_x0000_s1595"/>
                </a:ext>
                <a:ext uri="{FF2B5EF4-FFF2-40B4-BE49-F238E27FC236}">
                  <a16:creationId xmlns=""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90</xdr:row>
          <xdr:rowOff>171450</xdr:rowOff>
        </xdr:from>
        <xdr:to>
          <xdr:col>1</xdr:col>
          <xdr:colOff>323850</xdr:colOff>
          <xdr:row>92</xdr:row>
          <xdr:rowOff>9525</xdr:rowOff>
        </xdr:to>
        <xdr:sp macro="" textlink="">
          <xdr:nvSpPr>
            <xdr:cNvPr id="1596" name="Option Button 572" hidden="1">
              <a:extLst>
                <a:ext uri="{63B3BB69-23CF-44E3-9099-C40C66FF867C}">
                  <a14:compatExt spid="_x0000_s1596"/>
                </a:ext>
                <a:ext uri="{FF2B5EF4-FFF2-40B4-BE49-F238E27FC236}">
                  <a16:creationId xmlns=""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91</xdr:row>
          <xdr:rowOff>171450</xdr:rowOff>
        </xdr:from>
        <xdr:to>
          <xdr:col>1</xdr:col>
          <xdr:colOff>323850</xdr:colOff>
          <xdr:row>93</xdr:row>
          <xdr:rowOff>9525</xdr:rowOff>
        </xdr:to>
        <xdr:sp macro="" textlink="">
          <xdr:nvSpPr>
            <xdr:cNvPr id="1597" name="Option Button 573" hidden="1">
              <a:extLst>
                <a:ext uri="{63B3BB69-23CF-44E3-9099-C40C66FF867C}">
                  <a14:compatExt spid="_x0000_s1597"/>
                </a:ext>
                <a:ext uri="{FF2B5EF4-FFF2-40B4-BE49-F238E27FC236}">
                  <a16:creationId xmlns=""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93</xdr:row>
          <xdr:rowOff>161925</xdr:rowOff>
        </xdr:from>
        <xdr:to>
          <xdr:col>5</xdr:col>
          <xdr:colOff>9525</xdr:colOff>
          <xdr:row>101</xdr:row>
          <xdr:rowOff>76200</xdr:rowOff>
        </xdr:to>
        <xdr:sp macro="" textlink="">
          <xdr:nvSpPr>
            <xdr:cNvPr id="1606" name="Group Box 582" hidden="1">
              <a:extLst>
                <a:ext uri="{63B3BB69-23CF-44E3-9099-C40C66FF867C}">
                  <a14:compatExt spid="_x0000_s1606"/>
                </a:ext>
                <a:ext uri="{FF2B5EF4-FFF2-40B4-BE49-F238E27FC236}">
                  <a16:creationId xmlns="" xmlns:a16="http://schemas.microsoft.com/office/drawing/2014/main" id="{00000000-0008-0000-0000-00004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94</xdr:row>
          <xdr:rowOff>171450</xdr:rowOff>
        </xdr:from>
        <xdr:to>
          <xdr:col>1</xdr:col>
          <xdr:colOff>323850</xdr:colOff>
          <xdr:row>96</xdr:row>
          <xdr:rowOff>9525</xdr:rowOff>
        </xdr:to>
        <xdr:sp macro="" textlink="">
          <xdr:nvSpPr>
            <xdr:cNvPr id="1607" name="Option Button 583" hidden="1">
              <a:extLst>
                <a:ext uri="{63B3BB69-23CF-44E3-9099-C40C66FF867C}">
                  <a14:compatExt spid="_x0000_s1607"/>
                </a:ext>
                <a:ext uri="{FF2B5EF4-FFF2-40B4-BE49-F238E27FC236}">
                  <a16:creationId xmlns=""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171450</xdr:rowOff>
        </xdr:from>
        <xdr:to>
          <xdr:col>1</xdr:col>
          <xdr:colOff>323850</xdr:colOff>
          <xdr:row>97</xdr:row>
          <xdr:rowOff>9525</xdr:rowOff>
        </xdr:to>
        <xdr:sp macro="" textlink="">
          <xdr:nvSpPr>
            <xdr:cNvPr id="1608" name="Option Button 584" hidden="1">
              <a:extLst>
                <a:ext uri="{63B3BB69-23CF-44E3-9099-C40C66FF867C}">
                  <a14:compatExt spid="_x0000_s1608"/>
                </a:ext>
                <a:ext uri="{FF2B5EF4-FFF2-40B4-BE49-F238E27FC236}">
                  <a16:creationId xmlns=""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171450</xdr:rowOff>
        </xdr:from>
        <xdr:to>
          <xdr:col>1</xdr:col>
          <xdr:colOff>323850</xdr:colOff>
          <xdr:row>98</xdr:row>
          <xdr:rowOff>9525</xdr:rowOff>
        </xdr:to>
        <xdr:sp macro="" textlink="">
          <xdr:nvSpPr>
            <xdr:cNvPr id="1609" name="Option Button 585" hidden="1">
              <a:extLst>
                <a:ext uri="{63B3BB69-23CF-44E3-9099-C40C66FF867C}">
                  <a14:compatExt spid="_x0000_s1609"/>
                </a:ext>
                <a:ext uri="{FF2B5EF4-FFF2-40B4-BE49-F238E27FC236}">
                  <a16:creationId xmlns=""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97</xdr:row>
          <xdr:rowOff>171450</xdr:rowOff>
        </xdr:from>
        <xdr:to>
          <xdr:col>1</xdr:col>
          <xdr:colOff>323850</xdr:colOff>
          <xdr:row>99</xdr:row>
          <xdr:rowOff>9525</xdr:rowOff>
        </xdr:to>
        <xdr:sp macro="" textlink="">
          <xdr:nvSpPr>
            <xdr:cNvPr id="1610" name="Option Button 586" hidden="1">
              <a:extLst>
                <a:ext uri="{63B3BB69-23CF-44E3-9099-C40C66FF867C}">
                  <a14:compatExt spid="_x0000_s1610"/>
                </a:ext>
                <a:ext uri="{FF2B5EF4-FFF2-40B4-BE49-F238E27FC236}">
                  <a16:creationId xmlns=""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101</xdr:row>
          <xdr:rowOff>123825</xdr:rowOff>
        </xdr:from>
        <xdr:to>
          <xdr:col>5</xdr:col>
          <xdr:colOff>9525</xdr:colOff>
          <xdr:row>106</xdr:row>
          <xdr:rowOff>85725</xdr:rowOff>
        </xdr:to>
        <xdr:sp macro="" textlink="">
          <xdr:nvSpPr>
            <xdr:cNvPr id="1624" name="Group Box 600" hidden="1">
              <a:extLst>
                <a:ext uri="{63B3BB69-23CF-44E3-9099-C40C66FF867C}">
                  <a14:compatExt spid="_x0000_s1624"/>
                </a:ext>
                <a:ext uri="{FF2B5EF4-FFF2-40B4-BE49-F238E27FC236}">
                  <a16:creationId xmlns=""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102</xdr:row>
          <xdr:rowOff>171450</xdr:rowOff>
        </xdr:from>
        <xdr:to>
          <xdr:col>1</xdr:col>
          <xdr:colOff>323850</xdr:colOff>
          <xdr:row>104</xdr:row>
          <xdr:rowOff>9525</xdr:rowOff>
        </xdr:to>
        <xdr:sp macro="" textlink="">
          <xdr:nvSpPr>
            <xdr:cNvPr id="1625" name="Option Button 601" hidden="1">
              <a:extLst>
                <a:ext uri="{63B3BB69-23CF-44E3-9099-C40C66FF867C}">
                  <a14:compatExt spid="_x0000_s1625"/>
                </a:ext>
                <a:ext uri="{FF2B5EF4-FFF2-40B4-BE49-F238E27FC236}">
                  <a16:creationId xmlns=""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103</xdr:row>
          <xdr:rowOff>171450</xdr:rowOff>
        </xdr:from>
        <xdr:to>
          <xdr:col>1</xdr:col>
          <xdr:colOff>323850</xdr:colOff>
          <xdr:row>105</xdr:row>
          <xdr:rowOff>9525</xdr:rowOff>
        </xdr:to>
        <xdr:sp macro="" textlink="">
          <xdr:nvSpPr>
            <xdr:cNvPr id="1626" name="Option Button 602" hidden="1">
              <a:extLst>
                <a:ext uri="{63B3BB69-23CF-44E3-9099-C40C66FF867C}">
                  <a14:compatExt spid="_x0000_s1626"/>
                </a:ext>
                <a:ext uri="{FF2B5EF4-FFF2-40B4-BE49-F238E27FC236}">
                  <a16:creationId xmlns=""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104</xdr:row>
          <xdr:rowOff>171450</xdr:rowOff>
        </xdr:from>
        <xdr:to>
          <xdr:col>1</xdr:col>
          <xdr:colOff>323850</xdr:colOff>
          <xdr:row>106</xdr:row>
          <xdr:rowOff>9525</xdr:rowOff>
        </xdr:to>
        <xdr:sp macro="" textlink="">
          <xdr:nvSpPr>
            <xdr:cNvPr id="1627" name="Option Button 603" hidden="1">
              <a:extLst>
                <a:ext uri="{63B3BB69-23CF-44E3-9099-C40C66FF867C}">
                  <a14:compatExt spid="_x0000_s1627"/>
                </a:ext>
                <a:ext uri="{FF2B5EF4-FFF2-40B4-BE49-F238E27FC236}">
                  <a16:creationId xmlns=""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106</xdr:row>
          <xdr:rowOff>123825</xdr:rowOff>
        </xdr:from>
        <xdr:to>
          <xdr:col>5</xdr:col>
          <xdr:colOff>9525</xdr:colOff>
          <xdr:row>113</xdr:row>
          <xdr:rowOff>76200</xdr:rowOff>
        </xdr:to>
        <xdr:sp macro="" textlink="">
          <xdr:nvSpPr>
            <xdr:cNvPr id="1636" name="Group Box 612" hidden="1">
              <a:extLst>
                <a:ext uri="{63B3BB69-23CF-44E3-9099-C40C66FF867C}">
                  <a14:compatExt spid="_x0000_s1636"/>
                </a:ext>
                <a:ext uri="{FF2B5EF4-FFF2-40B4-BE49-F238E27FC236}">
                  <a16:creationId xmlns="" xmlns:a16="http://schemas.microsoft.com/office/drawing/2014/main" id="{00000000-0008-0000-0000-00006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0</xdr:rowOff>
        </xdr:from>
        <xdr:to>
          <xdr:col>1</xdr:col>
          <xdr:colOff>323850</xdr:colOff>
          <xdr:row>109</xdr:row>
          <xdr:rowOff>19050</xdr:rowOff>
        </xdr:to>
        <xdr:sp macro="" textlink="">
          <xdr:nvSpPr>
            <xdr:cNvPr id="1637" name="Option Button 613" hidden="1">
              <a:extLst>
                <a:ext uri="{63B3BB69-23CF-44E3-9099-C40C66FF867C}">
                  <a14:compatExt spid="_x0000_s1637"/>
                </a:ext>
                <a:ext uri="{FF2B5EF4-FFF2-40B4-BE49-F238E27FC236}">
                  <a16:creationId xmlns=""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109</xdr:row>
          <xdr:rowOff>0</xdr:rowOff>
        </xdr:from>
        <xdr:to>
          <xdr:col>1</xdr:col>
          <xdr:colOff>323850</xdr:colOff>
          <xdr:row>110</xdr:row>
          <xdr:rowOff>19050</xdr:rowOff>
        </xdr:to>
        <xdr:sp macro="" textlink="">
          <xdr:nvSpPr>
            <xdr:cNvPr id="1638" name="Option Button 614" hidden="1">
              <a:extLst>
                <a:ext uri="{63B3BB69-23CF-44E3-9099-C40C66FF867C}">
                  <a14:compatExt spid="_x0000_s1638"/>
                </a:ext>
                <a:ext uri="{FF2B5EF4-FFF2-40B4-BE49-F238E27FC236}">
                  <a16:creationId xmlns=""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0</xdr:rowOff>
        </xdr:from>
        <xdr:to>
          <xdr:col>1</xdr:col>
          <xdr:colOff>323850</xdr:colOff>
          <xdr:row>111</xdr:row>
          <xdr:rowOff>19050</xdr:rowOff>
        </xdr:to>
        <xdr:sp macro="" textlink="">
          <xdr:nvSpPr>
            <xdr:cNvPr id="1639" name="Option Button 615" hidden="1">
              <a:extLst>
                <a:ext uri="{63B3BB69-23CF-44E3-9099-C40C66FF867C}">
                  <a14:compatExt spid="_x0000_s1639"/>
                </a:ext>
                <a:ext uri="{FF2B5EF4-FFF2-40B4-BE49-F238E27FC236}">
                  <a16:creationId xmlns=""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111</xdr:row>
          <xdr:rowOff>0</xdr:rowOff>
        </xdr:from>
        <xdr:to>
          <xdr:col>1</xdr:col>
          <xdr:colOff>323850</xdr:colOff>
          <xdr:row>112</xdr:row>
          <xdr:rowOff>19050</xdr:rowOff>
        </xdr:to>
        <xdr:sp macro="" textlink="">
          <xdr:nvSpPr>
            <xdr:cNvPr id="1640" name="Option Button 616" hidden="1">
              <a:extLst>
                <a:ext uri="{63B3BB69-23CF-44E3-9099-C40C66FF867C}">
                  <a14:compatExt spid="_x0000_s1640"/>
                </a:ext>
                <a:ext uri="{FF2B5EF4-FFF2-40B4-BE49-F238E27FC236}">
                  <a16:creationId xmlns=""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112</xdr:row>
          <xdr:rowOff>0</xdr:rowOff>
        </xdr:from>
        <xdr:to>
          <xdr:col>1</xdr:col>
          <xdr:colOff>323850</xdr:colOff>
          <xdr:row>113</xdr:row>
          <xdr:rowOff>19050</xdr:rowOff>
        </xdr:to>
        <xdr:sp macro="" textlink="">
          <xdr:nvSpPr>
            <xdr:cNvPr id="1641" name="Option Button 617" hidden="1">
              <a:extLst>
                <a:ext uri="{63B3BB69-23CF-44E3-9099-C40C66FF867C}">
                  <a14:compatExt spid="_x0000_s1641"/>
                </a:ext>
                <a:ext uri="{FF2B5EF4-FFF2-40B4-BE49-F238E27FC236}">
                  <a16:creationId xmlns=""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113</xdr:row>
          <xdr:rowOff>123825</xdr:rowOff>
        </xdr:from>
        <xdr:to>
          <xdr:col>5</xdr:col>
          <xdr:colOff>9525</xdr:colOff>
          <xdr:row>117</xdr:row>
          <xdr:rowOff>76200</xdr:rowOff>
        </xdr:to>
        <xdr:sp macro="" textlink="">
          <xdr:nvSpPr>
            <xdr:cNvPr id="1655" name="Group Box 631" hidden="1">
              <a:extLst>
                <a:ext uri="{63B3BB69-23CF-44E3-9099-C40C66FF867C}">
                  <a14:compatExt spid="_x0000_s1655"/>
                </a:ext>
                <a:ext uri="{FF2B5EF4-FFF2-40B4-BE49-F238E27FC236}">
                  <a16:creationId xmlns="" xmlns:a16="http://schemas.microsoft.com/office/drawing/2014/main" id="{00000000-0008-0000-0000-00007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171450</xdr:rowOff>
        </xdr:from>
        <xdr:to>
          <xdr:col>1</xdr:col>
          <xdr:colOff>323850</xdr:colOff>
          <xdr:row>116</xdr:row>
          <xdr:rowOff>9525</xdr:rowOff>
        </xdr:to>
        <xdr:sp macro="" textlink="">
          <xdr:nvSpPr>
            <xdr:cNvPr id="1656" name="Option Button 632" hidden="1">
              <a:extLst>
                <a:ext uri="{63B3BB69-23CF-44E3-9099-C40C66FF867C}">
                  <a14:compatExt spid="_x0000_s1656"/>
                </a:ext>
                <a:ext uri="{FF2B5EF4-FFF2-40B4-BE49-F238E27FC236}">
                  <a16:creationId xmlns=""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115</xdr:row>
          <xdr:rowOff>171450</xdr:rowOff>
        </xdr:from>
        <xdr:to>
          <xdr:col>1</xdr:col>
          <xdr:colOff>323850</xdr:colOff>
          <xdr:row>117</xdr:row>
          <xdr:rowOff>9525</xdr:rowOff>
        </xdr:to>
        <xdr:sp macro="" textlink="">
          <xdr:nvSpPr>
            <xdr:cNvPr id="1657" name="Option Button 633" hidden="1">
              <a:extLst>
                <a:ext uri="{63B3BB69-23CF-44E3-9099-C40C66FF867C}">
                  <a14:compatExt spid="_x0000_s1657"/>
                </a:ext>
                <a:ext uri="{FF2B5EF4-FFF2-40B4-BE49-F238E27FC236}">
                  <a16:creationId xmlns=""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117</xdr:row>
          <xdr:rowOff>123825</xdr:rowOff>
        </xdr:from>
        <xdr:to>
          <xdr:col>5</xdr:col>
          <xdr:colOff>9525</xdr:colOff>
          <xdr:row>122</xdr:row>
          <xdr:rowOff>76200</xdr:rowOff>
        </xdr:to>
        <xdr:sp macro="" textlink="">
          <xdr:nvSpPr>
            <xdr:cNvPr id="1665" name="Group Box 641" hidden="1">
              <a:extLst>
                <a:ext uri="{63B3BB69-23CF-44E3-9099-C40C66FF867C}">
                  <a14:compatExt spid="_x0000_s1665"/>
                </a:ext>
                <a:ext uri="{FF2B5EF4-FFF2-40B4-BE49-F238E27FC236}">
                  <a16:creationId xmlns="" xmlns:a16="http://schemas.microsoft.com/office/drawing/2014/main" id="{00000000-0008-0000-0000-00008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118</xdr:row>
          <xdr:rowOff>171450</xdr:rowOff>
        </xdr:from>
        <xdr:to>
          <xdr:col>1</xdr:col>
          <xdr:colOff>323850</xdr:colOff>
          <xdr:row>120</xdr:row>
          <xdr:rowOff>9525</xdr:rowOff>
        </xdr:to>
        <xdr:sp macro="" textlink="">
          <xdr:nvSpPr>
            <xdr:cNvPr id="1666" name="Option Button 642" hidden="1">
              <a:extLst>
                <a:ext uri="{63B3BB69-23CF-44E3-9099-C40C66FF867C}">
                  <a14:compatExt spid="_x0000_s1666"/>
                </a:ext>
                <a:ext uri="{FF2B5EF4-FFF2-40B4-BE49-F238E27FC236}">
                  <a16:creationId xmlns=""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119</xdr:row>
          <xdr:rowOff>171450</xdr:rowOff>
        </xdr:from>
        <xdr:to>
          <xdr:col>1</xdr:col>
          <xdr:colOff>323850</xdr:colOff>
          <xdr:row>121</xdr:row>
          <xdr:rowOff>9525</xdr:rowOff>
        </xdr:to>
        <xdr:sp macro="" textlink="">
          <xdr:nvSpPr>
            <xdr:cNvPr id="1667" name="Option Button 643" hidden="1">
              <a:extLst>
                <a:ext uri="{63B3BB69-23CF-44E3-9099-C40C66FF867C}">
                  <a14:compatExt spid="_x0000_s1667"/>
                </a:ext>
                <a:ext uri="{FF2B5EF4-FFF2-40B4-BE49-F238E27FC236}">
                  <a16:creationId xmlns=""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120</xdr:row>
          <xdr:rowOff>171450</xdr:rowOff>
        </xdr:from>
        <xdr:to>
          <xdr:col>1</xdr:col>
          <xdr:colOff>323850</xdr:colOff>
          <xdr:row>122</xdr:row>
          <xdr:rowOff>9525</xdr:rowOff>
        </xdr:to>
        <xdr:sp macro="" textlink="">
          <xdr:nvSpPr>
            <xdr:cNvPr id="1668" name="Option Button 644" hidden="1">
              <a:extLst>
                <a:ext uri="{63B3BB69-23CF-44E3-9099-C40C66FF867C}">
                  <a14:compatExt spid="_x0000_s1668"/>
                </a:ext>
                <a:ext uri="{FF2B5EF4-FFF2-40B4-BE49-F238E27FC236}">
                  <a16:creationId xmlns=""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122</xdr:row>
          <xdr:rowOff>123825</xdr:rowOff>
        </xdr:from>
        <xdr:to>
          <xdr:col>5</xdr:col>
          <xdr:colOff>9525</xdr:colOff>
          <xdr:row>127</xdr:row>
          <xdr:rowOff>114300</xdr:rowOff>
        </xdr:to>
        <xdr:sp macro="" textlink="">
          <xdr:nvSpPr>
            <xdr:cNvPr id="1671" name="Group Box 647" hidden="1">
              <a:extLst>
                <a:ext uri="{63B3BB69-23CF-44E3-9099-C40C66FF867C}">
                  <a14:compatExt spid="_x0000_s1671"/>
                </a:ext>
                <a:ext uri="{FF2B5EF4-FFF2-40B4-BE49-F238E27FC236}">
                  <a16:creationId xmlns="" xmlns:a16="http://schemas.microsoft.com/office/drawing/2014/main" id="{00000000-0008-0000-0000-00008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123</xdr:row>
          <xdr:rowOff>171450</xdr:rowOff>
        </xdr:from>
        <xdr:to>
          <xdr:col>1</xdr:col>
          <xdr:colOff>323850</xdr:colOff>
          <xdr:row>125</xdr:row>
          <xdr:rowOff>9525</xdr:rowOff>
        </xdr:to>
        <xdr:sp macro="" textlink="">
          <xdr:nvSpPr>
            <xdr:cNvPr id="1672" name="Option Button 648" hidden="1">
              <a:extLst>
                <a:ext uri="{63B3BB69-23CF-44E3-9099-C40C66FF867C}">
                  <a14:compatExt spid="_x0000_s1672"/>
                </a:ext>
                <a:ext uri="{FF2B5EF4-FFF2-40B4-BE49-F238E27FC236}">
                  <a16:creationId xmlns=""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124</xdr:row>
          <xdr:rowOff>171450</xdr:rowOff>
        </xdr:from>
        <xdr:to>
          <xdr:col>1</xdr:col>
          <xdr:colOff>323850</xdr:colOff>
          <xdr:row>126</xdr:row>
          <xdr:rowOff>9525</xdr:rowOff>
        </xdr:to>
        <xdr:sp macro="" textlink="">
          <xdr:nvSpPr>
            <xdr:cNvPr id="1673" name="Option Button 649" hidden="1">
              <a:extLst>
                <a:ext uri="{63B3BB69-23CF-44E3-9099-C40C66FF867C}">
                  <a14:compatExt spid="_x0000_s1673"/>
                </a:ext>
                <a:ext uri="{FF2B5EF4-FFF2-40B4-BE49-F238E27FC236}">
                  <a16:creationId xmlns=""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125</xdr:row>
          <xdr:rowOff>171450</xdr:rowOff>
        </xdr:from>
        <xdr:to>
          <xdr:col>1</xdr:col>
          <xdr:colOff>323850</xdr:colOff>
          <xdr:row>127</xdr:row>
          <xdr:rowOff>9525</xdr:rowOff>
        </xdr:to>
        <xdr:sp macro="" textlink="">
          <xdr:nvSpPr>
            <xdr:cNvPr id="1674" name="Option Button 650" hidden="1">
              <a:extLst>
                <a:ext uri="{63B3BB69-23CF-44E3-9099-C40C66FF867C}">
                  <a14:compatExt spid="_x0000_s1674"/>
                </a:ext>
                <a:ext uri="{FF2B5EF4-FFF2-40B4-BE49-F238E27FC236}">
                  <a16:creationId xmlns=""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132</xdr:row>
          <xdr:rowOff>142875</xdr:rowOff>
        </xdr:from>
        <xdr:to>
          <xdr:col>5</xdr:col>
          <xdr:colOff>9525</xdr:colOff>
          <xdr:row>142</xdr:row>
          <xdr:rowOff>76200</xdr:rowOff>
        </xdr:to>
        <xdr:sp macro="" textlink="">
          <xdr:nvSpPr>
            <xdr:cNvPr id="1678" name="Group Box 654" hidden="1">
              <a:extLst>
                <a:ext uri="{63B3BB69-23CF-44E3-9099-C40C66FF867C}">
                  <a14:compatExt spid="_x0000_s1678"/>
                </a:ext>
                <a:ext uri="{FF2B5EF4-FFF2-40B4-BE49-F238E27FC236}">
                  <a16:creationId xmlns="" xmlns:a16="http://schemas.microsoft.com/office/drawing/2014/main" id="{00000000-0008-0000-0000-00008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177</xdr:row>
          <xdr:rowOff>9525</xdr:rowOff>
        </xdr:from>
        <xdr:to>
          <xdr:col>2</xdr:col>
          <xdr:colOff>180975</xdr:colOff>
          <xdr:row>178</xdr:row>
          <xdr:rowOff>38100</xdr:rowOff>
        </xdr:to>
        <xdr:sp macro="" textlink="">
          <xdr:nvSpPr>
            <xdr:cNvPr id="1693" name="Check Box 669" hidden="1">
              <a:extLst>
                <a:ext uri="{63B3BB69-23CF-44E3-9099-C40C66FF867C}">
                  <a14:compatExt spid="_x0000_s1693"/>
                </a:ext>
                <a:ext uri="{FF2B5EF4-FFF2-40B4-BE49-F238E27FC236}">
                  <a16:creationId xmlns=""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171</xdr:row>
          <xdr:rowOff>152400</xdr:rowOff>
        </xdr:from>
        <xdr:to>
          <xdr:col>5</xdr:col>
          <xdr:colOff>9525</xdr:colOff>
          <xdr:row>179</xdr:row>
          <xdr:rowOff>104775</xdr:rowOff>
        </xdr:to>
        <xdr:sp macro="" textlink="">
          <xdr:nvSpPr>
            <xdr:cNvPr id="1694" name="Group Box 670" hidden="1">
              <a:extLst>
                <a:ext uri="{63B3BB69-23CF-44E3-9099-C40C66FF867C}">
                  <a14:compatExt spid="_x0000_s1694"/>
                </a:ext>
                <a:ext uri="{FF2B5EF4-FFF2-40B4-BE49-F238E27FC236}">
                  <a16:creationId xmlns="" xmlns:a16="http://schemas.microsoft.com/office/drawing/2014/main" id="{00000000-0008-0000-0000-00009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135</xdr:row>
          <xdr:rowOff>0</xdr:rowOff>
        </xdr:from>
        <xdr:to>
          <xdr:col>2</xdr:col>
          <xdr:colOff>180975</xdr:colOff>
          <xdr:row>136</xdr:row>
          <xdr:rowOff>28575</xdr:rowOff>
        </xdr:to>
        <xdr:sp macro="" textlink="">
          <xdr:nvSpPr>
            <xdr:cNvPr id="1695" name="Check Box 671" hidden="1">
              <a:extLst>
                <a:ext uri="{63B3BB69-23CF-44E3-9099-C40C66FF867C}">
                  <a14:compatExt spid="_x0000_s1695"/>
                </a:ext>
                <a:ext uri="{FF2B5EF4-FFF2-40B4-BE49-F238E27FC236}">
                  <a16:creationId xmlns=""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137</xdr:row>
          <xdr:rowOff>0</xdr:rowOff>
        </xdr:from>
        <xdr:to>
          <xdr:col>2</xdr:col>
          <xdr:colOff>180975</xdr:colOff>
          <xdr:row>138</xdr:row>
          <xdr:rowOff>28575</xdr:rowOff>
        </xdr:to>
        <xdr:sp macro="" textlink="">
          <xdr:nvSpPr>
            <xdr:cNvPr id="1696" name="Check Box 672" hidden="1">
              <a:extLst>
                <a:ext uri="{63B3BB69-23CF-44E3-9099-C40C66FF867C}">
                  <a14:compatExt spid="_x0000_s1696"/>
                </a:ext>
                <a:ext uri="{FF2B5EF4-FFF2-40B4-BE49-F238E27FC236}">
                  <a16:creationId xmlns=""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137</xdr:row>
          <xdr:rowOff>0</xdr:rowOff>
        </xdr:from>
        <xdr:to>
          <xdr:col>2</xdr:col>
          <xdr:colOff>180975</xdr:colOff>
          <xdr:row>138</xdr:row>
          <xdr:rowOff>28575</xdr:rowOff>
        </xdr:to>
        <xdr:sp macro="" textlink="">
          <xdr:nvSpPr>
            <xdr:cNvPr id="1697" name="Check Box 673" hidden="1">
              <a:extLst>
                <a:ext uri="{63B3BB69-23CF-44E3-9099-C40C66FF867C}">
                  <a14:compatExt spid="_x0000_s1697"/>
                </a:ext>
                <a:ext uri="{FF2B5EF4-FFF2-40B4-BE49-F238E27FC236}">
                  <a16:creationId xmlns=""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140</xdr:row>
          <xdr:rowOff>0</xdr:rowOff>
        </xdr:from>
        <xdr:to>
          <xdr:col>2</xdr:col>
          <xdr:colOff>180975</xdr:colOff>
          <xdr:row>141</xdr:row>
          <xdr:rowOff>28575</xdr:rowOff>
        </xdr:to>
        <xdr:sp macro="" textlink="">
          <xdr:nvSpPr>
            <xdr:cNvPr id="1698" name="Check Box 674" hidden="1">
              <a:extLst>
                <a:ext uri="{63B3BB69-23CF-44E3-9099-C40C66FF867C}">
                  <a14:compatExt spid="_x0000_s1698"/>
                </a:ext>
                <a:ext uri="{FF2B5EF4-FFF2-40B4-BE49-F238E27FC236}">
                  <a16:creationId xmlns=""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136</xdr:row>
          <xdr:rowOff>0</xdr:rowOff>
        </xdr:from>
        <xdr:to>
          <xdr:col>2</xdr:col>
          <xdr:colOff>180975</xdr:colOff>
          <xdr:row>137</xdr:row>
          <xdr:rowOff>28575</xdr:rowOff>
        </xdr:to>
        <xdr:sp macro="" textlink="">
          <xdr:nvSpPr>
            <xdr:cNvPr id="1699" name="Check Box 675" hidden="1">
              <a:extLst>
                <a:ext uri="{63B3BB69-23CF-44E3-9099-C40C66FF867C}">
                  <a14:compatExt spid="_x0000_s1699"/>
                </a:ext>
                <a:ext uri="{FF2B5EF4-FFF2-40B4-BE49-F238E27FC236}">
                  <a16:creationId xmlns=""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136</xdr:row>
          <xdr:rowOff>0</xdr:rowOff>
        </xdr:from>
        <xdr:to>
          <xdr:col>2</xdr:col>
          <xdr:colOff>180975</xdr:colOff>
          <xdr:row>137</xdr:row>
          <xdr:rowOff>28575</xdr:rowOff>
        </xdr:to>
        <xdr:sp macro="" textlink="">
          <xdr:nvSpPr>
            <xdr:cNvPr id="1700" name="Check Box 676" hidden="1">
              <a:extLst>
                <a:ext uri="{63B3BB69-23CF-44E3-9099-C40C66FF867C}">
                  <a14:compatExt spid="_x0000_s1700"/>
                </a:ext>
                <a:ext uri="{FF2B5EF4-FFF2-40B4-BE49-F238E27FC236}">
                  <a16:creationId xmlns=""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178</xdr:row>
          <xdr:rowOff>9525</xdr:rowOff>
        </xdr:from>
        <xdr:to>
          <xdr:col>2</xdr:col>
          <xdr:colOff>180975</xdr:colOff>
          <xdr:row>179</xdr:row>
          <xdr:rowOff>38100</xdr:rowOff>
        </xdr:to>
        <xdr:sp macro="" textlink="">
          <xdr:nvSpPr>
            <xdr:cNvPr id="1729" name="Check Box 705" hidden="1">
              <a:extLst>
                <a:ext uri="{63B3BB69-23CF-44E3-9099-C40C66FF867C}">
                  <a14:compatExt spid="_x0000_s1729"/>
                </a:ext>
                <a:ext uri="{FF2B5EF4-FFF2-40B4-BE49-F238E27FC236}">
                  <a16:creationId xmlns=""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135</xdr:row>
          <xdr:rowOff>0</xdr:rowOff>
        </xdr:from>
        <xdr:to>
          <xdr:col>2</xdr:col>
          <xdr:colOff>180975</xdr:colOff>
          <xdr:row>136</xdr:row>
          <xdr:rowOff>28575</xdr:rowOff>
        </xdr:to>
        <xdr:sp macro="" textlink="">
          <xdr:nvSpPr>
            <xdr:cNvPr id="1738" name="Check Box 714" hidden="1">
              <a:extLst>
                <a:ext uri="{63B3BB69-23CF-44E3-9099-C40C66FF867C}">
                  <a14:compatExt spid="_x0000_s1738"/>
                </a:ext>
                <a:ext uri="{FF2B5EF4-FFF2-40B4-BE49-F238E27FC236}">
                  <a16:creationId xmlns=""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179</xdr:row>
          <xdr:rowOff>171450</xdr:rowOff>
        </xdr:from>
        <xdr:to>
          <xdr:col>5</xdr:col>
          <xdr:colOff>9525</xdr:colOff>
          <xdr:row>181</xdr:row>
          <xdr:rowOff>180975</xdr:rowOff>
        </xdr:to>
        <xdr:sp macro="" textlink="">
          <xdr:nvSpPr>
            <xdr:cNvPr id="1739" name="Group Box 715" hidden="1">
              <a:extLst>
                <a:ext uri="{63B3BB69-23CF-44E3-9099-C40C66FF867C}">
                  <a14:compatExt spid="_x0000_s1739"/>
                </a:ext>
                <a:ext uri="{FF2B5EF4-FFF2-40B4-BE49-F238E27FC236}">
                  <a16:creationId xmlns="" xmlns:a16="http://schemas.microsoft.com/office/drawing/2014/main" id="{00000000-0008-0000-0000-0000C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86</xdr:row>
          <xdr:rowOff>171450</xdr:rowOff>
        </xdr:from>
        <xdr:to>
          <xdr:col>1</xdr:col>
          <xdr:colOff>323850</xdr:colOff>
          <xdr:row>88</xdr:row>
          <xdr:rowOff>9525</xdr:rowOff>
        </xdr:to>
        <xdr:sp macro="" textlink="">
          <xdr:nvSpPr>
            <xdr:cNvPr id="1747" name="Option Button 723" hidden="1">
              <a:extLst>
                <a:ext uri="{63B3BB69-23CF-44E3-9099-C40C66FF867C}">
                  <a14:compatExt spid="_x0000_s1747"/>
                </a:ext>
                <a:ext uri="{FF2B5EF4-FFF2-40B4-BE49-F238E27FC236}">
                  <a16:creationId xmlns=""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0</xdr:rowOff>
        </xdr:from>
        <xdr:to>
          <xdr:col>1</xdr:col>
          <xdr:colOff>323850</xdr:colOff>
          <xdr:row>100</xdr:row>
          <xdr:rowOff>28575</xdr:rowOff>
        </xdr:to>
        <xdr:sp macro="" textlink="">
          <xdr:nvSpPr>
            <xdr:cNvPr id="1784" name="Option Button 760" hidden="1">
              <a:extLst>
                <a:ext uri="{63B3BB69-23CF-44E3-9099-C40C66FF867C}">
                  <a14:compatExt spid="_x0000_s1784"/>
                </a:ext>
                <a:ext uri="{FF2B5EF4-FFF2-40B4-BE49-F238E27FC236}">
                  <a16:creationId xmlns=""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0</xdr:rowOff>
        </xdr:from>
        <xdr:to>
          <xdr:col>1</xdr:col>
          <xdr:colOff>323850</xdr:colOff>
          <xdr:row>101</xdr:row>
          <xdr:rowOff>28575</xdr:rowOff>
        </xdr:to>
        <xdr:sp macro="" textlink="">
          <xdr:nvSpPr>
            <xdr:cNvPr id="1785" name="Option Button 761" hidden="1">
              <a:extLst>
                <a:ext uri="{63B3BB69-23CF-44E3-9099-C40C66FF867C}">
                  <a14:compatExt spid="_x0000_s1785"/>
                </a:ext>
                <a:ext uri="{FF2B5EF4-FFF2-40B4-BE49-F238E27FC236}">
                  <a16:creationId xmlns=""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142</xdr:row>
          <xdr:rowOff>133350</xdr:rowOff>
        </xdr:from>
        <xdr:to>
          <xdr:col>5</xdr:col>
          <xdr:colOff>9525</xdr:colOff>
          <xdr:row>171</xdr:row>
          <xdr:rowOff>85725</xdr:rowOff>
        </xdr:to>
        <xdr:sp macro="" textlink="">
          <xdr:nvSpPr>
            <xdr:cNvPr id="1798" name="Group Box 774" hidden="1">
              <a:extLst>
                <a:ext uri="{63B3BB69-23CF-44E3-9099-C40C66FF867C}">
                  <a14:compatExt spid="_x0000_s1798"/>
                </a:ext>
                <a:ext uri="{FF2B5EF4-FFF2-40B4-BE49-F238E27FC236}">
                  <a16:creationId xmlns="" xmlns:a16="http://schemas.microsoft.com/office/drawing/2014/main" id="{00000000-0008-0000-0000-00000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168</xdr:row>
          <xdr:rowOff>0</xdr:rowOff>
        </xdr:from>
        <xdr:to>
          <xdr:col>2</xdr:col>
          <xdr:colOff>180975</xdr:colOff>
          <xdr:row>169</xdr:row>
          <xdr:rowOff>28575</xdr:rowOff>
        </xdr:to>
        <xdr:sp macro="" textlink="">
          <xdr:nvSpPr>
            <xdr:cNvPr id="1800" name="Check Box 776" hidden="1">
              <a:extLst>
                <a:ext uri="{63B3BB69-23CF-44E3-9099-C40C66FF867C}">
                  <a14:compatExt spid="_x0000_s1800"/>
                </a:ext>
                <a:ext uri="{FF2B5EF4-FFF2-40B4-BE49-F238E27FC236}">
                  <a16:creationId xmlns=""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135</xdr:row>
          <xdr:rowOff>9525</xdr:rowOff>
        </xdr:from>
        <xdr:to>
          <xdr:col>2</xdr:col>
          <xdr:colOff>180975</xdr:colOff>
          <xdr:row>136</xdr:row>
          <xdr:rowOff>38100</xdr:rowOff>
        </xdr:to>
        <xdr:sp macro="" textlink="">
          <xdr:nvSpPr>
            <xdr:cNvPr id="1835" name="Check Box 811" hidden="1">
              <a:extLst>
                <a:ext uri="{63B3BB69-23CF-44E3-9099-C40C66FF867C}">
                  <a14:compatExt spid="_x0000_s1835"/>
                </a:ext>
                <a:ext uri="{FF2B5EF4-FFF2-40B4-BE49-F238E27FC236}">
                  <a16:creationId xmlns=""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139</xdr:row>
          <xdr:rowOff>0</xdr:rowOff>
        </xdr:from>
        <xdr:to>
          <xdr:col>2</xdr:col>
          <xdr:colOff>180975</xdr:colOff>
          <xdr:row>140</xdr:row>
          <xdr:rowOff>28575</xdr:rowOff>
        </xdr:to>
        <xdr:sp macro="" textlink="">
          <xdr:nvSpPr>
            <xdr:cNvPr id="1836" name="Check Box 812" hidden="1">
              <a:extLst>
                <a:ext uri="{63B3BB69-23CF-44E3-9099-C40C66FF867C}">
                  <a14:compatExt spid="_x0000_s1836"/>
                </a:ext>
                <a:ext uri="{FF2B5EF4-FFF2-40B4-BE49-F238E27FC236}">
                  <a16:creationId xmlns=""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138</xdr:row>
          <xdr:rowOff>0</xdr:rowOff>
        </xdr:from>
        <xdr:to>
          <xdr:col>2</xdr:col>
          <xdr:colOff>180975</xdr:colOff>
          <xdr:row>139</xdr:row>
          <xdr:rowOff>28575</xdr:rowOff>
        </xdr:to>
        <xdr:sp macro="" textlink="">
          <xdr:nvSpPr>
            <xdr:cNvPr id="1837" name="Check Box 813" hidden="1">
              <a:extLst>
                <a:ext uri="{63B3BB69-23CF-44E3-9099-C40C66FF867C}">
                  <a14:compatExt spid="_x0000_s1837"/>
                </a:ext>
                <a:ext uri="{FF2B5EF4-FFF2-40B4-BE49-F238E27FC236}">
                  <a16:creationId xmlns=""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140</xdr:row>
          <xdr:rowOff>171450</xdr:rowOff>
        </xdr:from>
        <xdr:to>
          <xdr:col>2</xdr:col>
          <xdr:colOff>180975</xdr:colOff>
          <xdr:row>142</xdr:row>
          <xdr:rowOff>57150</xdr:rowOff>
        </xdr:to>
        <xdr:sp macro="" textlink="">
          <xdr:nvSpPr>
            <xdr:cNvPr id="1838" name="Check Box 814" hidden="1">
              <a:extLst>
                <a:ext uri="{63B3BB69-23CF-44E3-9099-C40C66FF867C}">
                  <a14:compatExt spid="_x0000_s1838"/>
                </a:ext>
                <a:ext uri="{FF2B5EF4-FFF2-40B4-BE49-F238E27FC236}">
                  <a16:creationId xmlns=""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140</xdr:row>
          <xdr:rowOff>0</xdr:rowOff>
        </xdr:from>
        <xdr:to>
          <xdr:col>2</xdr:col>
          <xdr:colOff>180975</xdr:colOff>
          <xdr:row>141</xdr:row>
          <xdr:rowOff>28575</xdr:rowOff>
        </xdr:to>
        <xdr:sp macro="" textlink="">
          <xdr:nvSpPr>
            <xdr:cNvPr id="1839" name="Check Box 815" hidden="1">
              <a:extLst>
                <a:ext uri="{63B3BB69-23CF-44E3-9099-C40C66FF867C}">
                  <a14:compatExt spid="_x0000_s1839"/>
                </a:ext>
                <a:ext uri="{FF2B5EF4-FFF2-40B4-BE49-F238E27FC236}">
                  <a16:creationId xmlns=""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1314450</xdr:colOff>
          <xdr:row>54</xdr:row>
          <xdr:rowOff>180975</xdr:rowOff>
        </xdr:from>
        <xdr:to>
          <xdr:col>3</xdr:col>
          <xdr:colOff>428625</xdr:colOff>
          <xdr:row>56</xdr:row>
          <xdr:rowOff>0</xdr:rowOff>
        </xdr:to>
        <xdr:sp macro="" textlink="">
          <xdr:nvSpPr>
            <xdr:cNvPr id="1861" name="Drop Down 837" hidden="1">
              <a:extLst>
                <a:ext uri="{63B3BB69-23CF-44E3-9099-C40C66FF867C}">
                  <a14:compatExt spid="_x0000_s1861"/>
                </a:ext>
                <a:ext uri="{FF2B5EF4-FFF2-40B4-BE49-F238E27FC236}">
                  <a16:creationId xmlns="" xmlns:a16="http://schemas.microsoft.com/office/drawing/2014/main" id="{00000000-0008-0000-0000-00004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129</xdr:row>
          <xdr:rowOff>0</xdr:rowOff>
        </xdr:from>
        <xdr:to>
          <xdr:col>1</xdr:col>
          <xdr:colOff>342900</xdr:colOff>
          <xdr:row>130</xdr:row>
          <xdr:rowOff>28575</xdr:rowOff>
        </xdr:to>
        <xdr:sp macro="" textlink="">
          <xdr:nvSpPr>
            <xdr:cNvPr id="19284" name="Option Button 17236" hidden="1">
              <a:extLst>
                <a:ext uri="{63B3BB69-23CF-44E3-9099-C40C66FF867C}">
                  <a14:compatExt spid="_x0000_s19284"/>
                </a:ext>
                <a:ext uri="{FF2B5EF4-FFF2-40B4-BE49-F238E27FC236}">
                  <a16:creationId xmlns="" xmlns:a16="http://schemas.microsoft.com/office/drawing/2014/main" id="{00000000-0008-0000-0000-00005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129</xdr:row>
          <xdr:rowOff>180975</xdr:rowOff>
        </xdr:from>
        <xdr:to>
          <xdr:col>1</xdr:col>
          <xdr:colOff>342900</xdr:colOff>
          <xdr:row>131</xdr:row>
          <xdr:rowOff>19050</xdr:rowOff>
        </xdr:to>
        <xdr:sp macro="" textlink="">
          <xdr:nvSpPr>
            <xdr:cNvPr id="19285" name="Option Button 17237" hidden="1">
              <a:extLst>
                <a:ext uri="{63B3BB69-23CF-44E3-9099-C40C66FF867C}">
                  <a14:compatExt spid="_x0000_s19285"/>
                </a:ext>
                <a:ext uri="{FF2B5EF4-FFF2-40B4-BE49-F238E27FC236}">
                  <a16:creationId xmlns="" xmlns:a16="http://schemas.microsoft.com/office/drawing/2014/main" id="{00000000-0008-0000-0000-00005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130</xdr:row>
          <xdr:rowOff>180975</xdr:rowOff>
        </xdr:from>
        <xdr:to>
          <xdr:col>1</xdr:col>
          <xdr:colOff>342900</xdr:colOff>
          <xdr:row>132</xdr:row>
          <xdr:rowOff>19050</xdr:rowOff>
        </xdr:to>
        <xdr:sp macro="" textlink="">
          <xdr:nvSpPr>
            <xdr:cNvPr id="19286" name="Option Button 17238" hidden="1">
              <a:extLst>
                <a:ext uri="{63B3BB69-23CF-44E3-9099-C40C66FF867C}">
                  <a14:compatExt spid="_x0000_s19286"/>
                </a:ext>
                <a:ext uri="{FF2B5EF4-FFF2-40B4-BE49-F238E27FC236}">
                  <a16:creationId xmlns="" xmlns:a16="http://schemas.microsoft.com/office/drawing/2014/main" id="{00000000-0008-0000-00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127</xdr:row>
          <xdr:rowOff>190500</xdr:rowOff>
        </xdr:from>
        <xdr:to>
          <xdr:col>5</xdr:col>
          <xdr:colOff>9525</xdr:colOff>
          <xdr:row>132</xdr:row>
          <xdr:rowOff>95250</xdr:rowOff>
        </xdr:to>
        <xdr:sp macro="" textlink="">
          <xdr:nvSpPr>
            <xdr:cNvPr id="19287" name="Group Box 17239" hidden="1">
              <a:extLst>
                <a:ext uri="{63B3BB69-23CF-44E3-9099-C40C66FF867C}">
                  <a14:compatExt spid="_x0000_s19287"/>
                </a:ext>
                <a:ext uri="{FF2B5EF4-FFF2-40B4-BE49-F238E27FC236}">
                  <a16:creationId xmlns="" xmlns:a16="http://schemas.microsoft.com/office/drawing/2014/main" id="{00000000-0008-0000-0000-000057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1314450</xdr:colOff>
          <xdr:row>56</xdr:row>
          <xdr:rowOff>28575</xdr:rowOff>
        </xdr:from>
        <xdr:to>
          <xdr:col>3</xdr:col>
          <xdr:colOff>428625</xdr:colOff>
          <xdr:row>57</xdr:row>
          <xdr:rowOff>0</xdr:rowOff>
        </xdr:to>
        <xdr:sp macro="" textlink="">
          <xdr:nvSpPr>
            <xdr:cNvPr id="19288" name="Drop Down 17240" hidden="1">
              <a:extLst>
                <a:ext uri="{63B3BB69-23CF-44E3-9099-C40C66FF867C}">
                  <a14:compatExt spid="_x0000_s19288"/>
                </a:ext>
                <a:ext uri="{FF2B5EF4-FFF2-40B4-BE49-F238E27FC236}">
                  <a16:creationId xmlns="" xmlns:a16="http://schemas.microsoft.com/office/drawing/2014/main" id="{00000000-0008-0000-0000-0000584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176</xdr:row>
          <xdr:rowOff>9525</xdr:rowOff>
        </xdr:from>
        <xdr:to>
          <xdr:col>2</xdr:col>
          <xdr:colOff>180975</xdr:colOff>
          <xdr:row>177</xdr:row>
          <xdr:rowOff>38100</xdr:rowOff>
        </xdr:to>
        <xdr:sp macro="" textlink="">
          <xdr:nvSpPr>
            <xdr:cNvPr id="19289" name="Check Box 17241" hidden="1">
              <a:extLst>
                <a:ext uri="{63B3BB69-23CF-44E3-9099-C40C66FF867C}">
                  <a14:compatExt spid="_x0000_s19289"/>
                </a:ext>
                <a:ext uri="{FF2B5EF4-FFF2-40B4-BE49-F238E27FC236}">
                  <a16:creationId xmlns="" xmlns:a16="http://schemas.microsoft.com/office/drawing/2014/main" id="{00000000-0008-0000-00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51</xdr:row>
          <xdr:rowOff>19050</xdr:rowOff>
        </xdr:from>
        <xdr:to>
          <xdr:col>3</xdr:col>
          <xdr:colOff>409575</xdr:colOff>
          <xdr:row>52</xdr:row>
          <xdr:rowOff>28575</xdr:rowOff>
        </xdr:to>
        <xdr:sp macro="" textlink="">
          <xdr:nvSpPr>
            <xdr:cNvPr id="19290" name="Drop Down 17242" hidden="1">
              <a:extLst>
                <a:ext uri="{63B3BB69-23CF-44E3-9099-C40C66FF867C}">
                  <a14:compatExt spid="_x0000_s19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50</xdr:row>
          <xdr:rowOff>9525</xdr:rowOff>
        </xdr:from>
        <xdr:to>
          <xdr:col>5</xdr:col>
          <xdr:colOff>9525</xdr:colOff>
          <xdr:row>53</xdr:row>
          <xdr:rowOff>57150</xdr:rowOff>
        </xdr:to>
        <xdr:sp macro="" textlink="">
          <xdr:nvSpPr>
            <xdr:cNvPr id="19293" name="Group Box 17245" hidden="1">
              <a:extLst>
                <a:ext uri="{63B3BB69-23CF-44E3-9099-C40C66FF867C}">
                  <a14:compatExt spid="_x0000_s19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142876</xdr:colOff>
      <xdr:row>0</xdr:row>
      <xdr:rowOff>47625</xdr:rowOff>
    </xdr:from>
    <xdr:to>
      <xdr:col>2</xdr:col>
      <xdr:colOff>1247776</xdr:colOff>
      <xdr:row>1</xdr:row>
      <xdr:rowOff>465860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47625"/>
          <a:ext cx="1943100" cy="6087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371475</xdr:colOff>
          <xdr:row>144</xdr:row>
          <xdr:rowOff>171450</xdr:rowOff>
        </xdr:from>
        <xdr:to>
          <xdr:col>4</xdr:col>
          <xdr:colOff>771525</xdr:colOff>
          <xdr:row>152</xdr:row>
          <xdr:rowOff>142875</xdr:rowOff>
        </xdr:to>
        <xdr:sp macro="" textlink="">
          <xdr:nvSpPr>
            <xdr:cNvPr id="19294" name="Group Box 17246" hidden="1">
              <a:extLst>
                <a:ext uri="{63B3BB69-23CF-44E3-9099-C40C66FF867C}">
                  <a14:compatExt spid="_x0000_s19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146</xdr:row>
          <xdr:rowOff>0</xdr:rowOff>
        </xdr:from>
        <xdr:to>
          <xdr:col>1</xdr:col>
          <xdr:colOff>381000</xdr:colOff>
          <xdr:row>147</xdr:row>
          <xdr:rowOff>28575</xdr:rowOff>
        </xdr:to>
        <xdr:sp macro="" textlink="">
          <xdr:nvSpPr>
            <xdr:cNvPr id="19295" name="Option Button 17247" hidden="1">
              <a:extLst>
                <a:ext uri="{63B3BB69-23CF-44E3-9099-C40C66FF867C}">
                  <a14:compatExt spid="_x0000_s1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147</xdr:row>
          <xdr:rowOff>0</xdr:rowOff>
        </xdr:from>
        <xdr:to>
          <xdr:col>1</xdr:col>
          <xdr:colOff>381000</xdr:colOff>
          <xdr:row>148</xdr:row>
          <xdr:rowOff>28575</xdr:rowOff>
        </xdr:to>
        <xdr:sp macro="" textlink="">
          <xdr:nvSpPr>
            <xdr:cNvPr id="19296" name="Option Button 17248" hidden="1">
              <a:extLst>
                <a:ext uri="{63B3BB69-23CF-44E3-9099-C40C66FF867C}">
                  <a14:compatExt spid="_x0000_s1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148</xdr:row>
          <xdr:rowOff>0</xdr:rowOff>
        </xdr:from>
        <xdr:to>
          <xdr:col>1</xdr:col>
          <xdr:colOff>381000</xdr:colOff>
          <xdr:row>149</xdr:row>
          <xdr:rowOff>28575</xdr:rowOff>
        </xdr:to>
        <xdr:sp macro="" textlink="">
          <xdr:nvSpPr>
            <xdr:cNvPr id="19297" name="Option Button 17249" hidden="1">
              <a:extLst>
                <a:ext uri="{63B3BB69-23CF-44E3-9099-C40C66FF867C}">
                  <a14:compatExt spid="_x0000_s1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149</xdr:row>
          <xdr:rowOff>590550</xdr:rowOff>
        </xdr:from>
        <xdr:to>
          <xdr:col>1</xdr:col>
          <xdr:colOff>381000</xdr:colOff>
          <xdr:row>151</xdr:row>
          <xdr:rowOff>19050</xdr:rowOff>
        </xdr:to>
        <xdr:sp macro="" textlink="">
          <xdr:nvSpPr>
            <xdr:cNvPr id="19298" name="Option Button 17250" hidden="1">
              <a:extLst>
                <a:ext uri="{63B3BB69-23CF-44E3-9099-C40C66FF867C}">
                  <a14:compatExt spid="_x0000_s1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169</xdr:row>
          <xdr:rowOff>0</xdr:rowOff>
        </xdr:from>
        <xdr:to>
          <xdr:col>2</xdr:col>
          <xdr:colOff>180975</xdr:colOff>
          <xdr:row>170</xdr:row>
          <xdr:rowOff>28575</xdr:rowOff>
        </xdr:to>
        <xdr:sp macro="" textlink="">
          <xdr:nvSpPr>
            <xdr:cNvPr id="19300" name="Check Box 17252" hidden="1">
              <a:extLst>
                <a:ext uri="{63B3BB69-23CF-44E3-9099-C40C66FF867C}">
                  <a14:compatExt spid="_x0000_s19300"/>
                </a:ext>
                <a:ext uri="{FF2B5EF4-FFF2-40B4-BE49-F238E27FC236}">
                  <a16:creationId xmlns=""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152</xdr:row>
          <xdr:rowOff>200025</xdr:rowOff>
        </xdr:from>
        <xdr:to>
          <xdr:col>4</xdr:col>
          <xdr:colOff>771525</xdr:colOff>
          <xdr:row>159</xdr:row>
          <xdr:rowOff>123825</xdr:rowOff>
        </xdr:to>
        <xdr:sp macro="" textlink="">
          <xdr:nvSpPr>
            <xdr:cNvPr id="19301" name="Group Box 17253" hidden="1">
              <a:extLst>
                <a:ext uri="{63B3BB69-23CF-44E3-9099-C40C66FF867C}">
                  <a14:compatExt spid="_x0000_s19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159</xdr:row>
          <xdr:rowOff>171450</xdr:rowOff>
        </xdr:from>
        <xdr:to>
          <xdr:col>4</xdr:col>
          <xdr:colOff>781050</xdr:colOff>
          <xdr:row>166</xdr:row>
          <xdr:rowOff>38100</xdr:rowOff>
        </xdr:to>
        <xdr:sp macro="" textlink="">
          <xdr:nvSpPr>
            <xdr:cNvPr id="19302" name="Group Box 17254" hidden="1">
              <a:extLst>
                <a:ext uri="{63B3BB69-23CF-44E3-9099-C40C66FF867C}">
                  <a14:compatExt spid="_x0000_s19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166</xdr:row>
          <xdr:rowOff>123825</xdr:rowOff>
        </xdr:from>
        <xdr:to>
          <xdr:col>4</xdr:col>
          <xdr:colOff>790575</xdr:colOff>
          <xdr:row>170</xdr:row>
          <xdr:rowOff>180975</xdr:rowOff>
        </xdr:to>
        <xdr:sp macro="" textlink="">
          <xdr:nvSpPr>
            <xdr:cNvPr id="19303" name="Group Box 17255" hidden="1">
              <a:extLst>
                <a:ext uri="{63B3BB69-23CF-44E3-9099-C40C66FF867C}">
                  <a14:compatExt spid="_x0000_s193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153</xdr:row>
          <xdr:rowOff>180975</xdr:rowOff>
        </xdr:from>
        <xdr:to>
          <xdr:col>1</xdr:col>
          <xdr:colOff>381000</xdr:colOff>
          <xdr:row>155</xdr:row>
          <xdr:rowOff>19050</xdr:rowOff>
        </xdr:to>
        <xdr:sp macro="" textlink="">
          <xdr:nvSpPr>
            <xdr:cNvPr id="19304" name="Option Button 17256" hidden="1">
              <a:extLst>
                <a:ext uri="{63B3BB69-23CF-44E3-9099-C40C66FF867C}">
                  <a14:compatExt spid="_x0000_s1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155</xdr:row>
          <xdr:rowOff>0</xdr:rowOff>
        </xdr:from>
        <xdr:to>
          <xdr:col>1</xdr:col>
          <xdr:colOff>381000</xdr:colOff>
          <xdr:row>156</xdr:row>
          <xdr:rowOff>28575</xdr:rowOff>
        </xdr:to>
        <xdr:sp macro="" textlink="">
          <xdr:nvSpPr>
            <xdr:cNvPr id="19305" name="Option Button 17257" hidden="1">
              <a:extLst>
                <a:ext uri="{63B3BB69-23CF-44E3-9099-C40C66FF867C}">
                  <a14:compatExt spid="_x0000_s1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160</xdr:row>
          <xdr:rowOff>180975</xdr:rowOff>
        </xdr:from>
        <xdr:to>
          <xdr:col>1</xdr:col>
          <xdr:colOff>381000</xdr:colOff>
          <xdr:row>162</xdr:row>
          <xdr:rowOff>19050</xdr:rowOff>
        </xdr:to>
        <xdr:sp macro="" textlink="">
          <xdr:nvSpPr>
            <xdr:cNvPr id="19306" name="Option Button 17258" hidden="1">
              <a:extLst>
                <a:ext uri="{63B3BB69-23CF-44E3-9099-C40C66FF867C}">
                  <a14:compatExt spid="_x0000_s1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161</xdr:row>
          <xdr:rowOff>228600</xdr:rowOff>
        </xdr:from>
        <xdr:to>
          <xdr:col>1</xdr:col>
          <xdr:colOff>381000</xdr:colOff>
          <xdr:row>163</xdr:row>
          <xdr:rowOff>28575</xdr:rowOff>
        </xdr:to>
        <xdr:sp macro="" textlink="">
          <xdr:nvSpPr>
            <xdr:cNvPr id="19307" name="Option Button 17259" hidden="1">
              <a:extLst>
                <a:ext uri="{63B3BB69-23CF-44E3-9099-C40C66FF867C}">
                  <a14:compatExt spid="_x0000_s1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156</xdr:row>
          <xdr:rowOff>180975</xdr:rowOff>
        </xdr:from>
        <xdr:to>
          <xdr:col>2</xdr:col>
          <xdr:colOff>0</xdr:colOff>
          <xdr:row>158</xdr:row>
          <xdr:rowOff>19050</xdr:rowOff>
        </xdr:to>
        <xdr:sp macro="" textlink="">
          <xdr:nvSpPr>
            <xdr:cNvPr id="19308" name="Option Button 17260" hidden="1">
              <a:extLst>
                <a:ext uri="{63B3BB69-23CF-44E3-9099-C40C66FF867C}">
                  <a14:compatExt spid="_x0000_s1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163</xdr:row>
          <xdr:rowOff>180975</xdr:rowOff>
        </xdr:from>
        <xdr:to>
          <xdr:col>1</xdr:col>
          <xdr:colOff>381000</xdr:colOff>
          <xdr:row>165</xdr:row>
          <xdr:rowOff>19050</xdr:rowOff>
        </xdr:to>
        <xdr:sp macro="" textlink="">
          <xdr:nvSpPr>
            <xdr:cNvPr id="19309" name="Option Button 17261"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www.wrx.com.au/MS-Tyre-Classification"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omments" Target="../comments1.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190"/>
  <sheetViews>
    <sheetView tabSelected="1" topLeftCell="A2" zoomScaleNormal="100" zoomScaleSheetLayoutView="110" workbookViewId="0">
      <selection activeCell="B3" sqref="B3:F3"/>
    </sheetView>
  </sheetViews>
  <sheetFormatPr defaultColWidth="9.140625" defaultRowHeight="15" x14ac:dyDescent="0.25"/>
  <cols>
    <col min="1" max="1" width="6.7109375" style="2" customWidth="1"/>
    <col min="2" max="2" width="5.85546875" style="1" customWidth="1"/>
    <col min="3" max="4" width="41.85546875" style="2" customWidth="1"/>
    <col min="5" max="5" width="13" style="2" customWidth="1"/>
    <col min="6" max="6" width="10.7109375" style="2" customWidth="1"/>
    <col min="7" max="7" width="9.140625" style="9" hidden="1" customWidth="1"/>
    <col min="8" max="8" width="11" style="9" hidden="1" customWidth="1"/>
    <col min="9" max="21" width="9.140625" style="9" hidden="1" customWidth="1"/>
    <col min="22" max="22" width="11.140625" style="9" hidden="1" customWidth="1"/>
    <col min="23" max="23" width="9.28515625" style="77" hidden="1" customWidth="1"/>
    <col min="24" max="24" width="14.7109375" style="9" hidden="1" customWidth="1"/>
    <col min="25" max="25" width="9.140625" style="2"/>
    <col min="26" max="26" width="16.28515625" style="2" customWidth="1"/>
    <col min="27" max="27" width="17.140625" style="2" customWidth="1"/>
    <col min="28" max="28" width="9.140625" style="2"/>
    <col min="29" max="29" width="10.85546875" style="2" bestFit="1" customWidth="1"/>
    <col min="30" max="30" width="14.140625" style="2" bestFit="1" customWidth="1"/>
    <col min="31" max="31" width="15.42578125" style="2" customWidth="1"/>
    <col min="32" max="16384" width="9.140625" style="2"/>
  </cols>
  <sheetData>
    <row r="1" spans="1:27" x14ac:dyDescent="0.25">
      <c r="A1" s="4"/>
      <c r="B1" s="3"/>
      <c r="C1" s="4"/>
      <c r="D1" s="4"/>
      <c r="E1" s="4"/>
      <c r="F1" s="4"/>
      <c r="G1" s="31" t="s">
        <v>65</v>
      </c>
      <c r="H1" s="31" t="s">
        <v>65</v>
      </c>
      <c r="I1" s="31" t="s">
        <v>65</v>
      </c>
      <c r="J1" s="31" t="s">
        <v>65</v>
      </c>
      <c r="K1" s="31" t="s">
        <v>65</v>
      </c>
      <c r="L1" s="31" t="s">
        <v>65</v>
      </c>
      <c r="M1" s="31" t="s">
        <v>65</v>
      </c>
      <c r="N1" s="31" t="s">
        <v>65</v>
      </c>
      <c r="O1" s="31" t="s">
        <v>65</v>
      </c>
      <c r="P1" s="31" t="s">
        <v>65</v>
      </c>
      <c r="Q1" s="31" t="s">
        <v>65</v>
      </c>
      <c r="R1" s="31" t="s">
        <v>65</v>
      </c>
      <c r="S1" s="31" t="s">
        <v>65</v>
      </c>
      <c r="T1" s="31" t="s">
        <v>65</v>
      </c>
      <c r="U1" s="31" t="s">
        <v>65</v>
      </c>
      <c r="V1" s="31" t="s">
        <v>65</v>
      </c>
      <c r="W1" s="31" t="s">
        <v>65</v>
      </c>
      <c r="X1" s="31" t="s">
        <v>65</v>
      </c>
    </row>
    <row r="2" spans="1:27" ht="44.25" customHeight="1" x14ac:dyDescent="0.25">
      <c r="A2" s="4"/>
      <c r="B2" s="93"/>
      <c r="C2" s="92"/>
      <c r="D2" s="92"/>
      <c r="E2" s="94" t="s">
        <v>161</v>
      </c>
      <c r="F2" s="96" t="s">
        <v>175</v>
      </c>
      <c r="G2" s="8"/>
      <c r="H2" s="8"/>
      <c r="I2" s="8"/>
      <c r="J2" s="8"/>
      <c r="K2" s="8"/>
      <c r="L2" s="8"/>
      <c r="M2" s="8"/>
      <c r="N2" s="8"/>
      <c r="O2" s="8"/>
      <c r="P2" s="8"/>
      <c r="Q2" s="8"/>
      <c r="R2" s="8"/>
      <c r="S2" s="8"/>
      <c r="T2" s="8"/>
      <c r="U2" s="8"/>
      <c r="V2" s="8"/>
    </row>
    <row r="3" spans="1:27" ht="21.75" customHeight="1" x14ac:dyDescent="0.25">
      <c r="A3" s="106" t="s">
        <v>71</v>
      </c>
      <c r="B3" s="121" t="s">
        <v>72</v>
      </c>
      <c r="C3" s="121"/>
      <c r="D3" s="121"/>
      <c r="E3" s="121"/>
      <c r="F3" s="121"/>
    </row>
    <row r="4" spans="1:27" ht="21.75" customHeight="1" x14ac:dyDescent="0.25">
      <c r="A4" s="119"/>
      <c r="B4" s="121" t="s">
        <v>73</v>
      </c>
      <c r="C4" s="121"/>
      <c r="D4" s="121"/>
      <c r="E4" s="121"/>
      <c r="F4" s="121"/>
    </row>
    <row r="5" spans="1:27" ht="21.75" customHeight="1" x14ac:dyDescent="0.25">
      <c r="A5" s="119"/>
      <c r="B5" s="121" t="s">
        <v>74</v>
      </c>
      <c r="C5" s="121"/>
      <c r="D5" s="121"/>
      <c r="E5" s="121"/>
      <c r="F5" s="121"/>
    </row>
    <row r="6" spans="1:27" ht="15.75" x14ac:dyDescent="0.25">
      <c r="A6" s="106" t="s">
        <v>152</v>
      </c>
      <c r="B6" s="109" t="s">
        <v>31</v>
      </c>
      <c r="C6" s="109"/>
      <c r="D6" s="109"/>
      <c r="E6" s="109"/>
      <c r="F6" s="109"/>
    </row>
    <row r="7" spans="1:27" ht="15" customHeight="1" x14ac:dyDescent="0.25">
      <c r="A7" s="106"/>
      <c r="B7" s="118" t="str">
        <f>IF(W125 = 3,G190,IF(V183&lt;=V186,IF(W125=2,G187,G186),IF(V183&lt;=V187,G187,IF(V183&lt;=V188,G188,IF(V183&lt;=V189,G189,G190)))))</f>
        <v>Clubman</v>
      </c>
      <c r="C7" s="118"/>
      <c r="D7" s="118"/>
      <c r="E7" s="118"/>
      <c r="F7" s="118"/>
      <c r="J7" s="88"/>
    </row>
    <row r="8" spans="1:27" ht="15" customHeight="1" x14ac:dyDescent="0.25">
      <c r="A8" s="106"/>
      <c r="B8" s="118"/>
      <c r="C8" s="118"/>
      <c r="D8" s="118"/>
      <c r="E8" s="118"/>
      <c r="F8" s="118"/>
    </row>
    <row r="9" spans="1:27" x14ac:dyDescent="0.25">
      <c r="A9" s="106"/>
      <c r="B9" s="108" t="str">
        <f>IF((AND(V183&gt;V189,W177=FALSE,W178=FALSE)),"OPEN CLASS REQUIRES A ROLL CAGE","") &amp;
IF((AND(W125=3,W177=FALSE,W178=FALSE)),"OPEN CLASS DUE TO SLICK TYRES - NOTE OPEN CLASS REQUIRES A ROLL CAGE","") &amp;
IF((AND(W125=3,W177=TRUE,W178=FALSE)),"OPEN CLASS DUE TO SLICK TYRES","") &amp;
IF((AND(W125=3,W177=FALSE,W178=TRUE)),"OPEN CLASS DUE TO SLICK TYRES","") &amp;
IF((AND(V183&lt;V186,W125=2)),"CLUBMAN CLASS DUE TO R SPEC TYRES","")</f>
        <v/>
      </c>
      <c r="C9" s="108"/>
      <c r="D9" s="108"/>
      <c r="E9" s="108"/>
      <c r="F9" s="108"/>
    </row>
    <row r="10" spans="1:27" ht="15.75" x14ac:dyDescent="0.25">
      <c r="A10" s="106"/>
      <c r="B10" s="109" t="str">
        <f xml:space="preserve"> "YOUR POINTS = " &amp;V183&amp; "       POINTS LEFT UNTIL NEXT CLASS = " &amp; IF(V183&lt;=V186,V186-V183,IF(V183&lt;=V187,V187-V183,IF(V183&lt;=V188,V188-V183,IF(V183&lt;=V189,V189-V183,0))))</f>
        <v>YOUR POINTS = 200       POINTS LEFT UNTIL NEXT CLASS = 114</v>
      </c>
      <c r="C10" s="109"/>
      <c r="D10" s="109"/>
      <c r="E10" s="109"/>
      <c r="F10" s="109"/>
    </row>
    <row r="11" spans="1:27" ht="99.75" customHeight="1" x14ac:dyDescent="0.25">
      <c r="A11" s="95" t="s">
        <v>153</v>
      </c>
      <c r="B11" s="117" t="s">
        <v>154</v>
      </c>
      <c r="C11" s="117"/>
      <c r="D11" s="117"/>
      <c r="E11" s="117"/>
      <c r="F11" s="117"/>
    </row>
    <row r="12" spans="1:27" s="63" customFormat="1" hidden="1" x14ac:dyDescent="0.25">
      <c r="A12" s="31" t="s">
        <v>65</v>
      </c>
      <c r="B12" s="60"/>
      <c r="C12" s="60"/>
      <c r="D12" s="60"/>
      <c r="E12" s="60"/>
      <c r="F12" s="60"/>
      <c r="G12" s="9"/>
      <c r="H12" s="9"/>
      <c r="I12" s="9"/>
      <c r="J12" s="9"/>
      <c r="K12" s="9"/>
      <c r="L12" s="9"/>
      <c r="M12" s="9"/>
      <c r="N12" s="9"/>
      <c r="O12" s="9"/>
      <c r="P12" s="9"/>
      <c r="Q12" s="9"/>
      <c r="R12" s="9"/>
      <c r="S12" s="9"/>
      <c r="T12" s="9"/>
      <c r="U12" s="9"/>
      <c r="V12" s="9"/>
      <c r="W12" s="77"/>
      <c r="X12" s="9"/>
      <c r="AA12" s="55"/>
    </row>
    <row r="13" spans="1:27" s="63" customFormat="1" ht="15" hidden="1" customHeight="1" x14ac:dyDescent="0.25">
      <c r="A13" s="31" t="s">
        <v>65</v>
      </c>
      <c r="B13" s="60"/>
      <c r="C13" s="54"/>
      <c r="D13" s="120" t="s">
        <v>157</v>
      </c>
      <c r="E13" s="120"/>
      <c r="F13" s="120"/>
      <c r="G13" s="110" t="s">
        <v>147</v>
      </c>
      <c r="H13" s="110"/>
      <c r="I13" s="9"/>
      <c r="J13" s="9"/>
      <c r="K13" s="9"/>
      <c r="L13" s="9"/>
      <c r="M13" s="9"/>
      <c r="N13" s="9"/>
      <c r="O13" s="9"/>
      <c r="P13" s="9"/>
      <c r="Q13" s="9"/>
      <c r="R13" s="9"/>
      <c r="S13" s="9"/>
      <c r="T13" s="9"/>
      <c r="U13" s="9"/>
      <c r="V13" s="9"/>
      <c r="W13" s="77"/>
      <c r="X13" s="9"/>
      <c r="AA13" s="55"/>
    </row>
    <row r="14" spans="1:27" s="63" customFormat="1" ht="15" hidden="1" customHeight="1" x14ac:dyDescent="0.25">
      <c r="A14" s="31" t="s">
        <v>65</v>
      </c>
      <c r="B14" s="60"/>
      <c r="C14" s="65" t="s">
        <v>144</v>
      </c>
      <c r="D14" s="85" t="s">
        <v>160</v>
      </c>
      <c r="E14" s="85" t="s">
        <v>118</v>
      </c>
      <c r="F14" s="86" t="s">
        <v>119</v>
      </c>
      <c r="G14" s="111">
        <v>15</v>
      </c>
      <c r="H14" s="111"/>
      <c r="L14" s="9"/>
      <c r="O14" s="9"/>
      <c r="P14" s="9"/>
      <c r="Q14" s="9"/>
      <c r="R14" s="9"/>
      <c r="S14" s="9"/>
      <c r="T14" s="9"/>
      <c r="U14" s="9"/>
      <c r="V14" s="9"/>
      <c r="W14" s="77"/>
      <c r="X14" s="9"/>
      <c r="AA14" s="55"/>
    </row>
    <row r="15" spans="1:27" s="63" customFormat="1" ht="15" hidden="1" customHeight="1" x14ac:dyDescent="0.25">
      <c r="A15" s="31" t="s">
        <v>65</v>
      </c>
      <c r="B15" s="60"/>
      <c r="C15" s="66" t="s">
        <v>20</v>
      </c>
      <c r="D15" s="83">
        <v>215</v>
      </c>
      <c r="E15" s="83">
        <f t="shared" ref="E15:E28" si="0">D15+20</f>
        <v>235</v>
      </c>
      <c r="F15" s="83">
        <f t="shared" ref="F15:F28" si="1">E15+20</f>
        <v>255</v>
      </c>
      <c r="L15" s="9"/>
      <c r="O15" s="9"/>
      <c r="P15" s="9"/>
      <c r="Q15" s="9"/>
      <c r="R15" s="9"/>
      <c r="S15" s="9"/>
      <c r="T15" s="9"/>
      <c r="U15" s="9"/>
      <c r="V15" s="9"/>
      <c r="W15" s="77"/>
      <c r="X15" s="9"/>
      <c r="AA15" s="55"/>
    </row>
    <row r="16" spans="1:27" s="63" customFormat="1" hidden="1" x14ac:dyDescent="0.25">
      <c r="A16" s="31" t="s">
        <v>65</v>
      </c>
      <c r="B16" s="60"/>
      <c r="C16" s="66" t="s">
        <v>76</v>
      </c>
      <c r="D16" s="83">
        <v>205</v>
      </c>
      <c r="E16" s="83">
        <f t="shared" si="0"/>
        <v>225</v>
      </c>
      <c r="F16" s="83">
        <f t="shared" si="1"/>
        <v>245</v>
      </c>
      <c r="L16" s="9"/>
      <c r="O16" s="9"/>
      <c r="P16" s="9"/>
      <c r="Q16" s="9"/>
      <c r="R16" s="9"/>
      <c r="S16" s="9"/>
      <c r="T16" s="9"/>
      <c r="U16" s="9"/>
      <c r="V16" s="9"/>
      <c r="W16" s="77"/>
      <c r="X16" s="9"/>
      <c r="AA16" s="55"/>
    </row>
    <row r="17" spans="1:27" s="63" customFormat="1" hidden="1" x14ac:dyDescent="0.25">
      <c r="A17" s="31" t="s">
        <v>65</v>
      </c>
      <c r="B17" s="60"/>
      <c r="C17" s="66" t="s">
        <v>77</v>
      </c>
      <c r="D17" s="83">
        <v>215</v>
      </c>
      <c r="E17" s="83">
        <f t="shared" si="0"/>
        <v>235</v>
      </c>
      <c r="F17" s="83">
        <f t="shared" si="1"/>
        <v>255</v>
      </c>
      <c r="L17" s="9"/>
      <c r="O17" s="9"/>
      <c r="P17" s="9"/>
      <c r="Q17" s="9"/>
      <c r="R17" s="9"/>
      <c r="S17" s="9"/>
      <c r="T17" s="9"/>
      <c r="U17" s="9"/>
      <c r="V17" s="9"/>
      <c r="W17" s="77"/>
      <c r="X17" s="9"/>
      <c r="AA17" s="55"/>
    </row>
    <row r="18" spans="1:27" s="63" customFormat="1" hidden="1" x14ac:dyDescent="0.25">
      <c r="A18" s="31" t="s">
        <v>65</v>
      </c>
      <c r="B18" s="60"/>
      <c r="C18" s="66" t="s">
        <v>87</v>
      </c>
      <c r="D18" s="83">
        <v>225</v>
      </c>
      <c r="E18" s="83">
        <f t="shared" si="0"/>
        <v>245</v>
      </c>
      <c r="F18" s="83">
        <f t="shared" si="1"/>
        <v>265</v>
      </c>
      <c r="L18" s="9"/>
      <c r="O18" s="9"/>
      <c r="P18" s="9"/>
      <c r="Q18" s="9"/>
      <c r="R18" s="9"/>
      <c r="S18" s="9"/>
      <c r="T18" s="9"/>
      <c r="U18" s="9"/>
      <c r="V18" s="9"/>
      <c r="W18" s="77"/>
      <c r="X18" s="9"/>
      <c r="AA18" s="55"/>
    </row>
    <row r="19" spans="1:27" s="63" customFormat="1" hidden="1" x14ac:dyDescent="0.25">
      <c r="A19" s="31" t="s">
        <v>65</v>
      </c>
      <c r="B19" s="60"/>
      <c r="C19" s="66" t="s">
        <v>49</v>
      </c>
      <c r="D19" s="83">
        <v>215</v>
      </c>
      <c r="E19" s="83">
        <f t="shared" si="0"/>
        <v>235</v>
      </c>
      <c r="F19" s="83">
        <f t="shared" si="1"/>
        <v>255</v>
      </c>
      <c r="L19" s="9"/>
      <c r="M19" s="9"/>
      <c r="N19" s="9"/>
      <c r="O19" s="9"/>
      <c r="P19" s="9"/>
      <c r="Q19" s="9"/>
      <c r="R19" s="9"/>
      <c r="S19" s="9"/>
      <c r="T19" s="9"/>
      <c r="U19" s="9"/>
      <c r="V19" s="9"/>
      <c r="W19" s="77"/>
      <c r="X19" s="9"/>
      <c r="AA19" s="55"/>
    </row>
    <row r="20" spans="1:27" s="63" customFormat="1" hidden="1" x14ac:dyDescent="0.25">
      <c r="A20" s="31" t="s">
        <v>65</v>
      </c>
      <c r="B20" s="60"/>
      <c r="C20" s="67" t="s">
        <v>50</v>
      </c>
      <c r="D20" s="83">
        <v>205</v>
      </c>
      <c r="E20" s="83">
        <f t="shared" si="0"/>
        <v>225</v>
      </c>
      <c r="F20" s="83">
        <f t="shared" si="1"/>
        <v>245</v>
      </c>
      <c r="L20" s="9"/>
      <c r="M20" s="9"/>
      <c r="N20" s="9"/>
      <c r="O20" s="9"/>
      <c r="P20" s="9"/>
      <c r="Q20" s="9"/>
      <c r="R20" s="9"/>
      <c r="S20" s="9"/>
      <c r="T20" s="9"/>
      <c r="U20" s="9"/>
      <c r="V20" s="9"/>
      <c r="W20" s="77"/>
      <c r="X20" s="9"/>
      <c r="AA20" s="55"/>
    </row>
    <row r="21" spans="1:27" s="63" customFormat="1" hidden="1" x14ac:dyDescent="0.25">
      <c r="A21" s="31" t="s">
        <v>65</v>
      </c>
      <c r="B21" s="60"/>
      <c r="C21" s="67" t="s">
        <v>51</v>
      </c>
      <c r="D21" s="83">
        <v>225</v>
      </c>
      <c r="E21" s="83">
        <f t="shared" si="0"/>
        <v>245</v>
      </c>
      <c r="F21" s="83">
        <f t="shared" si="1"/>
        <v>265</v>
      </c>
      <c r="L21" s="9"/>
      <c r="M21" s="9"/>
      <c r="N21" s="9"/>
      <c r="O21" s="9"/>
      <c r="P21" s="9"/>
      <c r="Q21" s="9"/>
      <c r="R21" s="9"/>
      <c r="S21" s="9"/>
      <c r="T21" s="9"/>
      <c r="U21" s="9"/>
      <c r="V21" s="9"/>
      <c r="W21" s="77"/>
      <c r="X21" s="9"/>
      <c r="AA21" s="55"/>
    </row>
    <row r="22" spans="1:27" s="63" customFormat="1" hidden="1" x14ac:dyDescent="0.25">
      <c r="A22" s="31" t="s">
        <v>65</v>
      </c>
      <c r="B22" s="60"/>
      <c r="C22" s="67" t="s">
        <v>36</v>
      </c>
      <c r="D22" s="83">
        <v>225</v>
      </c>
      <c r="E22" s="83">
        <f t="shared" si="0"/>
        <v>245</v>
      </c>
      <c r="F22" s="83">
        <f t="shared" si="1"/>
        <v>265</v>
      </c>
      <c r="L22" s="9"/>
      <c r="M22" s="9"/>
      <c r="N22" s="9"/>
      <c r="O22" s="9"/>
      <c r="P22" s="9"/>
      <c r="Q22" s="9"/>
      <c r="R22" s="9"/>
      <c r="S22" s="9"/>
      <c r="T22" s="9"/>
      <c r="U22" s="9"/>
      <c r="V22" s="9"/>
      <c r="W22" s="77"/>
      <c r="X22" s="9"/>
      <c r="AA22" s="55"/>
    </row>
    <row r="23" spans="1:27" s="63" customFormat="1" hidden="1" x14ac:dyDescent="0.25">
      <c r="A23" s="31" t="s">
        <v>65</v>
      </c>
      <c r="B23" s="60"/>
      <c r="C23" s="67" t="s">
        <v>146</v>
      </c>
      <c r="D23" s="83">
        <v>235</v>
      </c>
      <c r="E23" s="83">
        <f t="shared" si="0"/>
        <v>255</v>
      </c>
      <c r="F23" s="83">
        <f t="shared" si="1"/>
        <v>275</v>
      </c>
      <c r="L23" s="9"/>
      <c r="M23" s="9"/>
      <c r="N23" s="9"/>
      <c r="O23" s="9"/>
      <c r="P23" s="9"/>
      <c r="Q23" s="9"/>
      <c r="R23" s="9"/>
      <c r="S23" s="9"/>
      <c r="T23" s="9"/>
      <c r="U23" s="9"/>
      <c r="V23" s="9"/>
      <c r="W23" s="77"/>
      <c r="X23" s="9"/>
      <c r="AA23" s="55"/>
    </row>
    <row r="24" spans="1:27" s="63" customFormat="1" hidden="1" x14ac:dyDescent="0.25">
      <c r="A24" s="31" t="s">
        <v>65</v>
      </c>
      <c r="B24" s="60"/>
      <c r="C24" s="67" t="s">
        <v>145</v>
      </c>
      <c r="D24" s="83">
        <v>235</v>
      </c>
      <c r="E24" s="83">
        <f t="shared" si="0"/>
        <v>255</v>
      </c>
      <c r="F24" s="83">
        <f t="shared" si="1"/>
        <v>275</v>
      </c>
      <c r="L24" s="9"/>
      <c r="M24" s="9"/>
      <c r="N24" s="9"/>
      <c r="O24" s="9"/>
      <c r="P24" s="9"/>
      <c r="Q24" s="9"/>
      <c r="R24" s="9"/>
      <c r="S24" s="9"/>
      <c r="T24" s="9"/>
      <c r="U24" s="9"/>
      <c r="V24" s="9"/>
      <c r="W24" s="77"/>
      <c r="X24" s="9"/>
      <c r="AA24" s="55"/>
    </row>
    <row r="25" spans="1:27" s="63" customFormat="1" hidden="1" x14ac:dyDescent="0.25">
      <c r="A25" s="31" t="s">
        <v>65</v>
      </c>
      <c r="B25" s="60"/>
      <c r="C25" s="67" t="s">
        <v>54</v>
      </c>
      <c r="D25" s="83">
        <v>205</v>
      </c>
      <c r="E25" s="83">
        <f t="shared" si="0"/>
        <v>225</v>
      </c>
      <c r="F25" s="83">
        <f t="shared" si="1"/>
        <v>245</v>
      </c>
      <c r="G25" s="9"/>
      <c r="H25" s="9"/>
      <c r="I25" s="9"/>
      <c r="J25" s="9"/>
      <c r="K25" s="9"/>
      <c r="L25" s="9"/>
      <c r="M25" s="9"/>
      <c r="N25" s="9"/>
      <c r="O25" s="9"/>
      <c r="P25" s="9"/>
      <c r="Q25" s="9"/>
      <c r="R25" s="9"/>
      <c r="S25" s="9"/>
      <c r="T25" s="9"/>
      <c r="U25" s="9"/>
      <c r="V25" s="9"/>
      <c r="W25" s="77"/>
      <c r="X25" s="9"/>
      <c r="AA25" s="55"/>
    </row>
    <row r="26" spans="1:27" s="63" customFormat="1" hidden="1" x14ac:dyDescent="0.25">
      <c r="A26" s="31" t="s">
        <v>65</v>
      </c>
      <c r="B26" s="60"/>
      <c r="C26" s="67" t="s">
        <v>96</v>
      </c>
      <c r="D26" s="83">
        <v>225</v>
      </c>
      <c r="E26" s="83">
        <f t="shared" si="0"/>
        <v>245</v>
      </c>
      <c r="F26" s="83">
        <f t="shared" si="1"/>
        <v>265</v>
      </c>
      <c r="G26" s="9"/>
      <c r="H26" s="9"/>
      <c r="I26" s="9"/>
      <c r="J26" s="9"/>
      <c r="K26" s="9"/>
      <c r="L26" s="9"/>
      <c r="M26" s="9"/>
      <c r="N26" s="9"/>
      <c r="O26" s="9"/>
      <c r="P26" s="9"/>
      <c r="Q26" s="9"/>
      <c r="R26" s="9"/>
      <c r="S26" s="9"/>
      <c r="T26" s="9"/>
      <c r="U26" s="9"/>
      <c r="V26" s="9"/>
      <c r="W26" s="77"/>
      <c r="X26" s="9"/>
      <c r="AA26" s="55"/>
    </row>
    <row r="27" spans="1:27" s="63" customFormat="1" hidden="1" x14ac:dyDescent="0.25">
      <c r="A27" s="31" t="s">
        <v>65</v>
      </c>
      <c r="B27" s="60"/>
      <c r="C27" s="67" t="s">
        <v>97</v>
      </c>
      <c r="D27" s="83">
        <v>225</v>
      </c>
      <c r="E27" s="83">
        <f t="shared" si="0"/>
        <v>245</v>
      </c>
      <c r="F27" s="83">
        <f t="shared" si="1"/>
        <v>265</v>
      </c>
      <c r="G27" s="9"/>
      <c r="H27" s="9"/>
      <c r="I27" s="9"/>
      <c r="J27" s="9"/>
      <c r="K27" s="9"/>
      <c r="L27" s="9"/>
      <c r="M27" s="9"/>
      <c r="N27" s="9"/>
      <c r="O27" s="9"/>
      <c r="P27" s="9"/>
      <c r="Q27" s="9"/>
      <c r="R27" s="9"/>
      <c r="S27" s="9"/>
      <c r="T27" s="9"/>
      <c r="U27" s="9"/>
      <c r="V27" s="9"/>
      <c r="W27" s="77"/>
      <c r="X27" s="9"/>
      <c r="AA27" s="55"/>
    </row>
    <row r="28" spans="1:27" s="63" customFormat="1" hidden="1" x14ac:dyDescent="0.25">
      <c r="A28" s="31" t="s">
        <v>65</v>
      </c>
      <c r="B28" s="60"/>
      <c r="C28" s="67" t="s">
        <v>55</v>
      </c>
      <c r="D28" s="83">
        <v>225</v>
      </c>
      <c r="E28" s="83">
        <f t="shared" si="0"/>
        <v>245</v>
      </c>
      <c r="F28" s="83">
        <f t="shared" si="1"/>
        <v>265</v>
      </c>
      <c r="G28" s="9"/>
      <c r="H28" s="9"/>
      <c r="I28" s="9"/>
      <c r="J28" s="9"/>
      <c r="K28" s="9"/>
      <c r="L28" s="9"/>
      <c r="M28" s="9"/>
      <c r="N28" s="9"/>
      <c r="O28" s="9"/>
      <c r="P28" s="9"/>
      <c r="Q28" s="9"/>
      <c r="R28" s="9"/>
      <c r="S28" s="9"/>
      <c r="T28" s="9"/>
      <c r="U28" s="9"/>
      <c r="V28" s="9"/>
      <c r="W28" s="77"/>
      <c r="X28" s="9"/>
      <c r="AA28" s="55"/>
    </row>
    <row r="29" spans="1:27" s="63" customFormat="1" hidden="1" x14ac:dyDescent="0.25">
      <c r="A29" s="31" t="s">
        <v>65</v>
      </c>
      <c r="B29" s="60"/>
      <c r="C29" s="67" t="s">
        <v>56</v>
      </c>
      <c r="D29" s="83">
        <v>245</v>
      </c>
      <c r="E29" s="83">
        <f>D29+10</f>
        <v>255</v>
      </c>
      <c r="F29" s="83">
        <f>E29+20</f>
        <v>275</v>
      </c>
      <c r="G29" s="9"/>
      <c r="H29" s="9"/>
      <c r="I29" s="9"/>
      <c r="J29" s="9"/>
      <c r="K29" s="9"/>
      <c r="L29" s="9"/>
      <c r="M29" s="9"/>
      <c r="N29" s="9"/>
      <c r="O29" s="9"/>
      <c r="P29" s="9"/>
      <c r="Q29" s="9"/>
      <c r="R29" s="9"/>
      <c r="S29" s="9"/>
      <c r="T29" s="9"/>
      <c r="U29" s="9"/>
      <c r="V29" s="9"/>
      <c r="W29" s="77"/>
      <c r="X29" s="9"/>
      <c r="AA29" s="55"/>
    </row>
    <row r="30" spans="1:27" ht="15" hidden="1" customHeight="1" x14ac:dyDescent="0.25">
      <c r="A30" s="31" t="s">
        <v>65</v>
      </c>
      <c r="B30" s="68"/>
      <c r="D30" s="63"/>
      <c r="E30" s="87">
        <f>IF(G14=1,E15,IF(G14=2,E16,IF(G14=3,E17,IF(G14=4,E18,IF(G14=5,E19,IF(G14=6,E20,E21))))))</f>
        <v>245</v>
      </c>
      <c r="F30" s="87">
        <f>IF(H14=1,F15,IF(H14=2,F16,IF(H14=3,F17,IF(H14=4,F18,IF(H14=5,F19,IF(H14=6,F20,F21))))))</f>
        <v>265</v>
      </c>
      <c r="G30" s="10"/>
      <c r="H30" s="10"/>
    </row>
    <row r="31" spans="1:27" hidden="1" x14ac:dyDescent="0.25">
      <c r="A31" s="31" t="s">
        <v>65</v>
      </c>
      <c r="B31" s="68"/>
      <c r="D31" s="63"/>
      <c r="E31" s="87">
        <f>IF(G14=8,E22,IF(G14=9,E23,IF(G14=10,E24,IF(G14=11,E25,IF(G14=12,E26,IF(G14=13,E27,IF(G14=14,E28,E29)))))))</f>
        <v>255</v>
      </c>
      <c r="F31" s="87">
        <f>IF(H14=8,F22,IF(H14=9,F23,IF(H14=10,F24,IF(H14=11,F25,IF(H14=12,F26,IF(H14=13,F27,IF(H14=14,F28,F29)))))))</f>
        <v>275</v>
      </c>
    </row>
    <row r="32" spans="1:27" hidden="1" x14ac:dyDescent="0.25">
      <c r="A32" s="31" t="s">
        <v>65</v>
      </c>
      <c r="B32" s="68"/>
      <c r="C32" s="68"/>
      <c r="D32" s="68"/>
      <c r="E32" s="68"/>
      <c r="F32" s="68"/>
    </row>
    <row r="33" spans="1:24" s="63" customFormat="1" hidden="1" x14ac:dyDescent="0.25">
      <c r="A33" s="31" t="s">
        <v>65</v>
      </c>
      <c r="B33" s="68"/>
      <c r="C33" s="68"/>
      <c r="D33" s="68"/>
      <c r="E33" s="68"/>
      <c r="F33" s="68"/>
      <c r="G33" s="9"/>
      <c r="H33" s="9"/>
      <c r="I33" s="9"/>
      <c r="J33" s="9"/>
      <c r="K33" s="9"/>
      <c r="L33" s="9"/>
      <c r="M33" s="9"/>
      <c r="N33" s="9"/>
      <c r="O33" s="9"/>
      <c r="P33" s="9"/>
      <c r="Q33" s="9"/>
      <c r="R33" s="9"/>
      <c r="S33" s="9"/>
      <c r="T33" s="9"/>
      <c r="U33" s="9"/>
      <c r="V33" s="9"/>
      <c r="W33" s="77"/>
      <c r="X33" s="9"/>
    </row>
    <row r="34" spans="1:24" s="63" customFormat="1" ht="30" hidden="1" x14ac:dyDescent="0.25">
      <c r="A34" s="31" t="s">
        <v>65</v>
      </c>
      <c r="B34" s="68"/>
      <c r="C34" s="70" t="s">
        <v>0</v>
      </c>
      <c r="D34" s="71" t="s">
        <v>155</v>
      </c>
      <c r="E34" s="69" t="s">
        <v>130</v>
      </c>
      <c r="F34" s="69" t="s">
        <v>131</v>
      </c>
      <c r="G34" s="69" t="s">
        <v>150</v>
      </c>
      <c r="H34" s="9"/>
      <c r="I34" s="9"/>
      <c r="J34" s="9"/>
      <c r="K34" s="9"/>
      <c r="L34" s="9"/>
      <c r="M34" s="9"/>
      <c r="N34" s="9"/>
      <c r="O34" s="9"/>
      <c r="P34" s="9"/>
      <c r="Q34" s="9"/>
      <c r="R34" s="9"/>
      <c r="S34" s="9"/>
      <c r="T34" s="9"/>
      <c r="U34" s="9"/>
      <c r="V34" s="9"/>
      <c r="W34" s="77"/>
      <c r="X34" s="9"/>
    </row>
    <row r="35" spans="1:24" s="63" customFormat="1" hidden="1" x14ac:dyDescent="0.25">
      <c r="A35" s="31" t="s">
        <v>65</v>
      </c>
      <c r="B35" s="68"/>
      <c r="C35" s="74" t="s">
        <v>134</v>
      </c>
      <c r="D35" s="75">
        <v>20</v>
      </c>
      <c r="E35" s="75">
        <v>20</v>
      </c>
      <c r="F35" s="75">
        <v>50</v>
      </c>
      <c r="G35" s="75">
        <f>F35+10</f>
        <v>60</v>
      </c>
      <c r="H35" s="9"/>
      <c r="I35" s="9"/>
      <c r="J35" s="9"/>
      <c r="K35" s="9"/>
      <c r="L35" s="9"/>
      <c r="M35" s="9"/>
      <c r="N35" s="9"/>
      <c r="O35" s="9"/>
      <c r="P35" s="9"/>
      <c r="Q35" s="9"/>
      <c r="R35" s="9"/>
      <c r="S35" s="9"/>
      <c r="T35" s="9"/>
      <c r="U35" s="9"/>
      <c r="V35" s="9"/>
      <c r="W35" s="77"/>
      <c r="X35" s="9"/>
    </row>
    <row r="36" spans="1:24" s="63" customFormat="1" hidden="1" x14ac:dyDescent="0.25">
      <c r="A36" s="31" t="s">
        <v>65</v>
      </c>
      <c r="B36" s="68"/>
      <c r="C36" s="74" t="s">
        <v>110</v>
      </c>
      <c r="D36" s="75">
        <v>30</v>
      </c>
      <c r="E36" s="75">
        <v>30</v>
      </c>
      <c r="F36" s="75">
        <v>40</v>
      </c>
      <c r="G36" s="75">
        <f t="shared" ref="G36:G42" si="2">F36+10</f>
        <v>50</v>
      </c>
      <c r="H36" s="9"/>
      <c r="I36" s="9"/>
      <c r="J36" s="9"/>
      <c r="K36" s="9"/>
      <c r="L36" s="9"/>
      <c r="M36" s="9"/>
      <c r="N36" s="9"/>
      <c r="O36" s="9"/>
      <c r="P36" s="9"/>
      <c r="Q36" s="9"/>
      <c r="R36" s="9"/>
      <c r="S36" s="9"/>
      <c r="T36" s="9"/>
      <c r="U36" s="9"/>
      <c r="V36" s="9"/>
      <c r="W36" s="77"/>
      <c r="X36" s="9"/>
    </row>
    <row r="37" spans="1:24" s="63" customFormat="1" hidden="1" x14ac:dyDescent="0.25">
      <c r="A37" s="31" t="s">
        <v>65</v>
      </c>
      <c r="B37" s="68"/>
      <c r="C37" s="74" t="s">
        <v>111</v>
      </c>
      <c r="D37" s="75">
        <v>40</v>
      </c>
      <c r="E37" s="75">
        <v>25</v>
      </c>
      <c r="F37" s="75">
        <v>35</v>
      </c>
      <c r="G37" s="75">
        <v>40</v>
      </c>
      <c r="H37" s="9"/>
      <c r="I37" s="9"/>
      <c r="J37" s="9"/>
      <c r="K37" s="9"/>
      <c r="L37" s="9"/>
      <c r="M37" s="9"/>
      <c r="N37" s="9"/>
      <c r="O37" s="9"/>
      <c r="P37" s="9"/>
      <c r="Q37" s="9"/>
      <c r="R37" s="9"/>
      <c r="S37" s="9"/>
      <c r="T37" s="9"/>
      <c r="U37" s="9"/>
      <c r="V37" s="9"/>
      <c r="W37" s="77"/>
      <c r="X37" s="9"/>
    </row>
    <row r="38" spans="1:24" s="63" customFormat="1" hidden="1" x14ac:dyDescent="0.25">
      <c r="A38" s="31" t="s">
        <v>65</v>
      </c>
      <c r="B38" s="68"/>
      <c r="C38" s="74" t="s">
        <v>135</v>
      </c>
      <c r="D38" s="75">
        <v>30</v>
      </c>
      <c r="E38" s="75">
        <v>20</v>
      </c>
      <c r="F38" s="75">
        <f>E38+20</f>
        <v>40</v>
      </c>
      <c r="G38" s="75">
        <f t="shared" si="2"/>
        <v>50</v>
      </c>
      <c r="H38" s="9"/>
      <c r="I38" s="9"/>
      <c r="J38" s="9"/>
      <c r="K38" s="9"/>
      <c r="L38" s="9"/>
      <c r="M38" s="9"/>
      <c r="N38" s="9"/>
      <c r="O38" s="9"/>
      <c r="P38" s="9"/>
      <c r="Q38" s="9"/>
      <c r="R38" s="9"/>
      <c r="S38" s="9"/>
      <c r="T38" s="9"/>
      <c r="U38" s="9"/>
      <c r="V38" s="9"/>
      <c r="W38" s="77"/>
      <c r="X38" s="9"/>
    </row>
    <row r="39" spans="1:24" s="63" customFormat="1" hidden="1" x14ac:dyDescent="0.25">
      <c r="A39" s="31" t="s">
        <v>65</v>
      </c>
      <c r="B39" s="68"/>
      <c r="C39" s="74" t="s">
        <v>112</v>
      </c>
      <c r="D39" s="75">
        <v>30</v>
      </c>
      <c r="E39" s="75">
        <v>20</v>
      </c>
      <c r="F39" s="75">
        <f>E39+20</f>
        <v>40</v>
      </c>
      <c r="G39" s="75">
        <f t="shared" si="2"/>
        <v>50</v>
      </c>
      <c r="H39" s="9"/>
      <c r="I39" s="9"/>
      <c r="J39" s="9"/>
      <c r="K39" s="9"/>
      <c r="L39" s="9"/>
      <c r="M39" s="9"/>
      <c r="N39" s="9"/>
      <c r="O39" s="9"/>
      <c r="P39" s="9"/>
      <c r="Q39" s="9"/>
      <c r="R39" s="9"/>
      <c r="S39" s="9"/>
      <c r="T39" s="9"/>
      <c r="U39" s="9"/>
      <c r="V39" s="9"/>
      <c r="W39" s="77"/>
      <c r="X39" s="9"/>
    </row>
    <row r="40" spans="1:24" s="63" customFormat="1" hidden="1" x14ac:dyDescent="0.25">
      <c r="A40" s="31" t="s">
        <v>65</v>
      </c>
      <c r="B40" s="68"/>
      <c r="C40" s="76" t="s">
        <v>136</v>
      </c>
      <c r="D40" s="75">
        <v>30</v>
      </c>
      <c r="E40" s="75">
        <v>20</v>
      </c>
      <c r="F40" s="75">
        <f>E40+20</f>
        <v>40</v>
      </c>
      <c r="G40" s="75">
        <f t="shared" si="2"/>
        <v>50</v>
      </c>
      <c r="H40" s="9"/>
      <c r="I40" s="9"/>
      <c r="J40" s="9"/>
      <c r="K40" s="9"/>
      <c r="L40" s="9"/>
      <c r="M40" s="9"/>
      <c r="N40" s="9"/>
      <c r="O40" s="9"/>
      <c r="P40" s="9"/>
      <c r="Q40" s="9"/>
      <c r="R40" s="9"/>
      <c r="S40" s="9"/>
      <c r="T40" s="9"/>
      <c r="U40" s="9"/>
      <c r="V40" s="9"/>
      <c r="W40" s="77"/>
      <c r="X40" s="9"/>
    </row>
    <row r="41" spans="1:24" s="63" customFormat="1" hidden="1" x14ac:dyDescent="0.25">
      <c r="A41" s="31" t="s">
        <v>65</v>
      </c>
      <c r="B41" s="68"/>
      <c r="C41" s="76" t="s">
        <v>121</v>
      </c>
      <c r="D41" s="75">
        <v>80</v>
      </c>
      <c r="E41" s="75">
        <v>20</v>
      </c>
      <c r="F41" s="75">
        <f>E41+20</f>
        <v>40</v>
      </c>
      <c r="G41" s="75">
        <f t="shared" si="2"/>
        <v>50</v>
      </c>
      <c r="H41" s="9"/>
      <c r="I41" s="9"/>
      <c r="J41" s="9"/>
      <c r="K41" s="9"/>
      <c r="L41" s="9"/>
      <c r="M41" s="9"/>
      <c r="N41" s="9"/>
      <c r="O41" s="9"/>
      <c r="P41" s="9"/>
      <c r="Q41" s="9"/>
      <c r="R41" s="9"/>
      <c r="S41" s="9"/>
      <c r="T41" s="9"/>
      <c r="U41" s="9"/>
      <c r="V41" s="9"/>
      <c r="W41" s="77"/>
      <c r="X41" s="9"/>
    </row>
    <row r="42" spans="1:24" hidden="1" x14ac:dyDescent="0.25">
      <c r="A42" s="31" t="s">
        <v>65</v>
      </c>
      <c r="B42" s="68"/>
      <c r="C42" s="74" t="s">
        <v>122</v>
      </c>
      <c r="D42" s="75">
        <v>999</v>
      </c>
      <c r="E42" s="75">
        <v>20</v>
      </c>
      <c r="F42" s="75">
        <f>E42+20</f>
        <v>40</v>
      </c>
      <c r="G42" s="75">
        <f t="shared" si="2"/>
        <v>50</v>
      </c>
    </row>
    <row r="43" spans="1:24" ht="15" hidden="1" customHeight="1" x14ac:dyDescent="0.25">
      <c r="A43" s="31" t="s">
        <v>65</v>
      </c>
      <c r="B43" s="68"/>
      <c r="C43" s="68"/>
      <c r="D43" s="68"/>
      <c r="E43" s="68"/>
      <c r="F43" s="68"/>
      <c r="G43" s="10"/>
      <c r="H43" s="10"/>
    </row>
    <row r="44" spans="1:24" s="63" customFormat="1" ht="15" hidden="1" customHeight="1" x14ac:dyDescent="0.25">
      <c r="A44" s="31" t="s">
        <v>65</v>
      </c>
      <c r="B44" s="68"/>
      <c r="C44" s="68"/>
      <c r="D44" s="68"/>
      <c r="E44" s="68"/>
      <c r="F44" s="68"/>
      <c r="G44" s="10"/>
      <c r="H44" s="10"/>
      <c r="I44" s="9"/>
      <c r="J44" s="9"/>
      <c r="K44" s="9"/>
      <c r="L44" s="9"/>
      <c r="M44" s="9"/>
      <c r="N44" s="9"/>
      <c r="O44" s="9"/>
      <c r="P44" s="9"/>
      <c r="Q44" s="9"/>
      <c r="R44" s="9"/>
      <c r="S44" s="9"/>
      <c r="T44" s="9"/>
      <c r="U44" s="9"/>
      <c r="V44" s="9"/>
      <c r="W44" s="77"/>
      <c r="X44" s="9"/>
    </row>
    <row r="45" spans="1:24" s="63" customFormat="1" ht="15" hidden="1" customHeight="1" x14ac:dyDescent="0.25">
      <c r="A45" s="31" t="s">
        <v>65</v>
      </c>
      <c r="B45" s="68"/>
      <c r="C45" s="65" t="s">
        <v>129</v>
      </c>
      <c r="D45" s="84" t="s">
        <v>68</v>
      </c>
      <c r="E45" s="68"/>
      <c r="F45" s="68"/>
      <c r="G45" s="10"/>
      <c r="H45" s="10"/>
      <c r="I45" s="9"/>
      <c r="J45" s="9"/>
      <c r="K45" s="9"/>
      <c r="L45" s="9"/>
      <c r="M45" s="9"/>
      <c r="N45" s="9"/>
      <c r="O45" s="9"/>
      <c r="P45" s="9"/>
      <c r="Q45" s="9"/>
      <c r="R45" s="9"/>
      <c r="S45" s="9"/>
      <c r="T45" s="9"/>
      <c r="U45" s="9"/>
      <c r="V45" s="9"/>
      <c r="W45" s="77"/>
      <c r="X45" s="9"/>
    </row>
    <row r="46" spans="1:24" s="63" customFormat="1" ht="15" hidden="1" customHeight="1" x14ac:dyDescent="0.25">
      <c r="A46" s="31" t="s">
        <v>65</v>
      </c>
      <c r="B46" s="68"/>
      <c r="C46" s="72" t="s">
        <v>132</v>
      </c>
      <c r="D46" s="73">
        <v>0</v>
      </c>
      <c r="E46" s="68"/>
      <c r="F46" s="68"/>
      <c r="G46" s="10"/>
      <c r="H46" s="10"/>
      <c r="I46" s="9"/>
      <c r="J46" s="9"/>
      <c r="K46" s="9"/>
      <c r="L46" s="9"/>
      <c r="M46" s="9"/>
      <c r="N46" s="9"/>
      <c r="O46" s="9"/>
      <c r="P46" s="9"/>
      <c r="Q46" s="9"/>
      <c r="R46" s="9"/>
      <c r="S46" s="9"/>
      <c r="T46" s="9"/>
      <c r="U46" s="9"/>
      <c r="V46" s="9"/>
      <c r="W46" s="77"/>
      <c r="X46" s="9"/>
    </row>
    <row r="47" spans="1:24" s="63" customFormat="1" ht="15" hidden="1" customHeight="1" x14ac:dyDescent="0.25">
      <c r="A47" s="31" t="s">
        <v>65</v>
      </c>
      <c r="B47" s="68"/>
      <c r="C47" s="72" t="s">
        <v>137</v>
      </c>
      <c r="D47" s="73">
        <f>IF($W$56=1,E35,IF($W$56=2,E36,IF($W$56=3,E37,IF($W$56=4,E38,IF($W$56=5,E39,IF($W$56=6,E40,IF($W$56=7,E41,IF($W$56=8,E42,0))))))))</f>
        <v>20</v>
      </c>
      <c r="E47" s="68"/>
      <c r="F47" s="68"/>
      <c r="G47" s="10"/>
      <c r="H47" s="10"/>
      <c r="I47" s="9"/>
      <c r="J47" s="9"/>
      <c r="K47" s="9"/>
      <c r="L47" s="9"/>
      <c r="M47" s="9"/>
      <c r="N47" s="9"/>
      <c r="O47" s="9"/>
      <c r="P47" s="9"/>
      <c r="Q47" s="9"/>
      <c r="R47" s="9"/>
      <c r="S47" s="9"/>
      <c r="T47" s="9"/>
      <c r="U47" s="9"/>
      <c r="V47" s="9"/>
      <c r="W47" s="77"/>
      <c r="X47" s="9"/>
    </row>
    <row r="48" spans="1:24" s="63" customFormat="1" ht="15" hidden="1" customHeight="1" x14ac:dyDescent="0.25">
      <c r="A48" s="31" t="s">
        <v>65</v>
      </c>
      <c r="B48" s="68"/>
      <c r="C48" s="72" t="s">
        <v>138</v>
      </c>
      <c r="D48" s="73">
        <f>IF($W$56=1,F35,IF($W$56=2,F36,IF($W$56=3,F37,IF($W$56=4,F38,IF($W$56=5,F39,IF($W$56=6,F40,IF($W$56=7,F41,IF($W$56=8,F42,0))))))))</f>
        <v>40</v>
      </c>
      <c r="E48" s="68"/>
      <c r="F48" s="68"/>
      <c r="G48" s="10"/>
      <c r="H48" s="10"/>
      <c r="I48" s="9"/>
      <c r="J48" s="9"/>
      <c r="K48" s="9"/>
      <c r="L48" s="9"/>
      <c r="M48" s="9"/>
      <c r="N48" s="9"/>
      <c r="O48" s="9"/>
      <c r="P48" s="9"/>
      <c r="Q48" s="9"/>
      <c r="R48" s="9"/>
      <c r="S48" s="9"/>
      <c r="T48" s="9"/>
      <c r="U48" s="9"/>
      <c r="V48" s="9"/>
      <c r="W48" s="77"/>
      <c r="X48" s="9"/>
    </row>
    <row r="49" spans="1:24" s="63" customFormat="1" ht="15" hidden="1" customHeight="1" x14ac:dyDescent="0.25">
      <c r="A49" s="31" t="s">
        <v>65</v>
      </c>
      <c r="B49" s="68"/>
      <c r="C49" s="72" t="s">
        <v>139</v>
      </c>
      <c r="D49" s="73">
        <f>IF($W$56=1,G35,IF($W$56=2,G36,IF($W$56=3,G37,IF($W$56=4,G38,IF($W$56=5,G39,IF($W$56=6,G40,IF($W$56=7,G41,IF($W$56=8,G42,0))))))))</f>
        <v>50</v>
      </c>
      <c r="E49" s="68"/>
      <c r="F49" s="68"/>
      <c r="G49" s="10"/>
      <c r="H49" s="10"/>
      <c r="I49" s="9"/>
      <c r="J49" s="9"/>
      <c r="K49" s="9"/>
      <c r="L49" s="9"/>
      <c r="M49" s="9"/>
      <c r="N49" s="9"/>
      <c r="O49" s="9"/>
      <c r="P49" s="9"/>
      <c r="Q49" s="9"/>
      <c r="R49" s="9"/>
      <c r="S49" s="9"/>
      <c r="T49" s="9"/>
      <c r="U49" s="9"/>
      <c r="V49" s="9"/>
      <c r="W49" s="77"/>
      <c r="X49" s="9"/>
    </row>
    <row r="50" spans="1:24" s="63" customFormat="1" ht="15" customHeight="1" x14ac:dyDescent="0.25">
      <c r="A50" s="31"/>
      <c r="B50" s="68"/>
      <c r="C50" s="68"/>
      <c r="D50" s="68"/>
      <c r="E50" s="68"/>
      <c r="F50" s="68"/>
      <c r="G50" s="10" t="str">
        <f>IF($G$14 = 1,"SELECTED","")</f>
        <v/>
      </c>
      <c r="H50" s="10" t="str">
        <f>IF($G$14 = 2,"SELECTED","")</f>
        <v/>
      </c>
      <c r="I50" s="10" t="str">
        <f>IF($G$14 = 3,"SELECTED","")</f>
        <v/>
      </c>
      <c r="J50" s="10" t="str">
        <f>IF($G$14 = 4,"SELECTED","")</f>
        <v/>
      </c>
      <c r="K50" s="10" t="str">
        <f>IF($G$14 = 5,"SELECTED","")</f>
        <v/>
      </c>
      <c r="L50" s="10" t="str">
        <f>IF($G$14 = 6,"SELECTED","")</f>
        <v/>
      </c>
      <c r="M50" s="10" t="str">
        <f>IF($G$14 = 7,"SELECTED","")</f>
        <v/>
      </c>
      <c r="N50" s="10" t="str">
        <f>IF($G$14 = 8,"SELECTED","")</f>
        <v/>
      </c>
      <c r="O50" s="10" t="str">
        <f>IF($G$14 = 9,"SELECTED","")</f>
        <v/>
      </c>
      <c r="P50" s="10" t="str">
        <f>IF($G$14 = 10,"SELECTED","")</f>
        <v/>
      </c>
      <c r="Q50" s="10" t="str">
        <f>IF($G$14 = 11,"SELECTED","")</f>
        <v/>
      </c>
      <c r="R50" s="10" t="str">
        <f>IF($G$14 = 12,"SELECTED","")</f>
        <v/>
      </c>
      <c r="S50" s="10" t="str">
        <f>IF($G$14 = 13,"SELECTED","")</f>
        <v/>
      </c>
      <c r="T50" s="10" t="str">
        <f>IF($G$14 = 14,"SELECTED","")</f>
        <v/>
      </c>
      <c r="U50" s="10" t="str">
        <f>IF($G$14 = 15,"SELECTED","")</f>
        <v>SELECTED</v>
      </c>
      <c r="V50" s="9"/>
      <c r="W50" s="77"/>
      <c r="X50" s="9"/>
    </row>
    <row r="51" spans="1:24" s="63" customFormat="1" ht="15" customHeight="1" x14ac:dyDescent="0.25">
      <c r="A51" s="31"/>
      <c r="B51" s="68"/>
      <c r="C51" s="68"/>
      <c r="D51" s="68"/>
      <c r="E51" s="68"/>
      <c r="F51" s="99" t="s">
        <v>68</v>
      </c>
      <c r="G51" s="11" t="s">
        <v>20</v>
      </c>
      <c r="H51" s="112" t="s">
        <v>32</v>
      </c>
      <c r="I51" s="112"/>
      <c r="J51" s="112"/>
      <c r="K51" s="13" t="s">
        <v>49</v>
      </c>
      <c r="L51" s="113" t="s">
        <v>33</v>
      </c>
      <c r="M51" s="113"/>
      <c r="N51" s="113"/>
      <c r="O51" s="113"/>
      <c r="P51" s="113"/>
      <c r="Q51" s="107" t="s">
        <v>11</v>
      </c>
      <c r="R51" s="107"/>
      <c r="S51" s="107"/>
      <c r="T51" s="107"/>
      <c r="U51" s="107"/>
      <c r="V51" s="18" t="s">
        <v>18</v>
      </c>
      <c r="W51" s="78" t="s">
        <v>148</v>
      </c>
      <c r="X51" s="79" t="s">
        <v>149</v>
      </c>
    </row>
    <row r="52" spans="1:24" ht="15" customHeight="1" x14ac:dyDescent="0.25">
      <c r="A52" s="63"/>
      <c r="B52" s="1" t="s">
        <v>156</v>
      </c>
      <c r="C52" s="68"/>
      <c r="D52" s="68"/>
      <c r="E52" s="68"/>
      <c r="F52" s="97"/>
      <c r="G52" s="11" t="s">
        <v>151</v>
      </c>
      <c r="H52" s="12" t="s">
        <v>91</v>
      </c>
      <c r="I52" s="12" t="s">
        <v>92</v>
      </c>
      <c r="J52" s="33" t="s">
        <v>93</v>
      </c>
      <c r="K52" s="13"/>
      <c r="L52" s="14" t="s">
        <v>46</v>
      </c>
      <c r="M52" s="15" t="s">
        <v>47</v>
      </c>
      <c r="N52" s="16" t="s">
        <v>35</v>
      </c>
      <c r="O52" s="15" t="s">
        <v>143</v>
      </c>
      <c r="P52" s="62" t="s">
        <v>142</v>
      </c>
      <c r="Q52" s="17" t="s">
        <v>52</v>
      </c>
      <c r="R52" s="17" t="s">
        <v>95</v>
      </c>
      <c r="S52" s="17" t="s">
        <v>94</v>
      </c>
      <c r="T52" s="17" t="s">
        <v>53</v>
      </c>
      <c r="U52" s="17" t="s">
        <v>34</v>
      </c>
      <c r="V52" s="18"/>
      <c r="W52" s="78"/>
      <c r="X52" s="79"/>
    </row>
    <row r="53" spans="1:24" ht="12.75" customHeight="1" x14ac:dyDescent="0.25">
      <c r="A53" s="63"/>
      <c r="D53" s="82"/>
      <c r="E53" s="82"/>
      <c r="F53" s="98"/>
      <c r="G53" s="19"/>
      <c r="H53" s="20"/>
      <c r="I53" s="20"/>
      <c r="J53" s="20"/>
      <c r="K53" s="21"/>
      <c r="L53" s="22"/>
      <c r="M53" s="22"/>
      <c r="N53" s="22"/>
      <c r="O53" s="22"/>
      <c r="P53" s="37"/>
      <c r="Q53" s="23"/>
      <c r="R53" s="38"/>
      <c r="S53" s="23"/>
      <c r="T53" s="23"/>
      <c r="U53" s="23"/>
      <c r="V53" s="24"/>
      <c r="W53" s="80"/>
      <c r="X53" s="37"/>
    </row>
    <row r="54" spans="1:24" x14ac:dyDescent="0.25">
      <c r="A54" s="63"/>
      <c r="F54" s="98"/>
      <c r="G54" s="34"/>
      <c r="H54" s="35"/>
      <c r="I54" s="35"/>
      <c r="J54" s="35"/>
      <c r="K54" s="36"/>
      <c r="L54" s="37"/>
      <c r="M54" s="37"/>
      <c r="N54" s="37"/>
      <c r="O54" s="37"/>
      <c r="P54" s="37"/>
      <c r="Q54" s="38"/>
      <c r="R54" s="38"/>
      <c r="S54" s="38"/>
      <c r="T54" s="38"/>
      <c r="U54" s="38"/>
      <c r="V54" s="39"/>
      <c r="W54" s="80"/>
      <c r="X54" s="37"/>
    </row>
    <row r="55" spans="1:24" x14ac:dyDescent="0.25">
      <c r="B55" s="1" t="s">
        <v>0</v>
      </c>
      <c r="F55" s="98"/>
      <c r="G55" s="34"/>
      <c r="H55" s="35"/>
      <c r="I55" s="35"/>
      <c r="J55" s="35"/>
      <c r="K55" s="36"/>
      <c r="L55" s="37"/>
      <c r="M55" s="37"/>
      <c r="N55" s="37"/>
      <c r="O55" s="37"/>
      <c r="P55" s="37"/>
      <c r="Q55" s="38"/>
      <c r="R55" s="38"/>
      <c r="S55" s="38"/>
      <c r="T55" s="38"/>
      <c r="U55" s="38"/>
      <c r="V55" s="39"/>
      <c r="W55" s="80"/>
      <c r="X55" s="37"/>
    </row>
    <row r="56" spans="1:24" ht="15" customHeight="1" x14ac:dyDescent="0.25">
      <c r="C56" s="2" t="s">
        <v>127</v>
      </c>
      <c r="D56" s="49"/>
      <c r="E56" s="115" t="str">
        <f>SUM(V56:V58) &amp; " Points"</f>
        <v>30 Points</v>
      </c>
      <c r="F56" s="98">
        <f>V56</f>
        <v>30</v>
      </c>
      <c r="G56" s="34"/>
      <c r="H56" s="35"/>
      <c r="I56" s="35"/>
      <c r="J56" s="35"/>
      <c r="K56" s="36"/>
      <c r="L56" s="37"/>
      <c r="M56" s="37"/>
      <c r="N56" s="37"/>
      <c r="O56" s="37"/>
      <c r="P56" s="37"/>
      <c r="Q56" s="38"/>
      <c r="R56" s="38"/>
      <c r="S56" s="38"/>
      <c r="T56" s="38"/>
      <c r="U56" s="38"/>
      <c r="V56" s="24">
        <f>IF($W$56=1,D35,IF($W$56=2,D36,IF($W$56=3,D37,IF($W$56=4,D38,IF($W$56=5,D39,IF($W$56=6,D40,IF($W$56=7,D41,IF($W$56=8,D42,0))))))))</f>
        <v>30</v>
      </c>
      <c r="W56" s="80">
        <v>5</v>
      </c>
      <c r="X56" s="37"/>
    </row>
    <row r="57" spans="1:24" ht="18" customHeight="1" x14ac:dyDescent="0.25">
      <c r="B57" s="2"/>
      <c r="C57" s="2" t="s">
        <v>128</v>
      </c>
      <c r="E57" s="115"/>
      <c r="F57" s="98">
        <f>V57</f>
        <v>0</v>
      </c>
      <c r="G57" s="19"/>
      <c r="H57" s="20"/>
      <c r="I57" s="20"/>
      <c r="J57" s="20"/>
      <c r="K57" s="21"/>
      <c r="L57" s="22"/>
      <c r="M57" s="22"/>
      <c r="N57" s="22"/>
      <c r="O57" s="22"/>
      <c r="P57" s="37"/>
      <c r="Q57" s="23"/>
      <c r="R57" s="38"/>
      <c r="S57" s="23"/>
      <c r="T57" s="23"/>
      <c r="U57" s="23"/>
      <c r="V57" s="39">
        <f>IF($W$57=1,D46,IF($W$57=2,D47,IF($W$57=3,D48,IF($W$57=4,D49,0))))</f>
        <v>0</v>
      </c>
      <c r="W57" s="80">
        <v>1</v>
      </c>
      <c r="X57" s="37"/>
    </row>
    <row r="58" spans="1:24" s="54" customFormat="1" ht="43.5" customHeight="1" x14ac:dyDescent="0.25">
      <c r="B58" s="53"/>
      <c r="C58" s="116" t="s">
        <v>140</v>
      </c>
      <c r="D58" s="116"/>
      <c r="E58" s="56"/>
      <c r="F58" s="98"/>
      <c r="G58" s="34"/>
      <c r="H58" s="35"/>
      <c r="I58" s="35"/>
      <c r="J58" s="35"/>
      <c r="K58" s="36"/>
      <c r="L58" s="37"/>
      <c r="M58" s="37"/>
      <c r="N58" s="37"/>
      <c r="O58" s="37"/>
      <c r="P58" s="37"/>
      <c r="Q58" s="38"/>
      <c r="R58" s="38"/>
      <c r="S58" s="38"/>
      <c r="T58" s="38"/>
      <c r="U58" s="38"/>
      <c r="V58" s="39"/>
      <c r="W58" s="80"/>
      <c r="X58" s="37"/>
    </row>
    <row r="59" spans="1:24" x14ac:dyDescent="0.25">
      <c r="F59" s="98"/>
      <c r="G59" s="19"/>
      <c r="H59" s="20"/>
      <c r="I59" s="20"/>
      <c r="J59" s="20"/>
      <c r="K59" s="21"/>
      <c r="L59" s="22"/>
      <c r="M59" s="22"/>
      <c r="N59" s="22"/>
      <c r="O59" s="22"/>
      <c r="P59" s="37"/>
      <c r="Q59" s="23"/>
      <c r="R59" s="38"/>
      <c r="S59" s="23"/>
      <c r="T59" s="23"/>
      <c r="U59" s="23"/>
      <c r="V59" s="39"/>
      <c r="W59" s="80"/>
      <c r="X59" s="37"/>
    </row>
    <row r="60" spans="1:24" x14ac:dyDescent="0.25">
      <c r="B60" s="1" t="s">
        <v>88</v>
      </c>
      <c r="F60" s="98"/>
      <c r="G60" s="19"/>
      <c r="H60" s="20"/>
      <c r="I60" s="20"/>
      <c r="J60" s="20"/>
      <c r="K60" s="21"/>
      <c r="L60" s="22"/>
      <c r="M60" s="22"/>
      <c r="N60" s="22"/>
      <c r="O60" s="22"/>
      <c r="P60" s="37"/>
      <c r="Q60" s="23"/>
      <c r="R60" s="38"/>
      <c r="S60" s="23"/>
      <c r="T60" s="23"/>
      <c r="U60" s="23"/>
      <c r="V60" s="39"/>
      <c r="W60" s="80"/>
      <c r="X60" s="37"/>
    </row>
    <row r="61" spans="1:24" x14ac:dyDescent="0.25">
      <c r="C61" s="2" t="s">
        <v>21</v>
      </c>
      <c r="E61" s="115" t="str">
        <f>SUM(V61:V64) &amp; " Points"</f>
        <v>30 Points</v>
      </c>
      <c r="F61" s="98">
        <f>IF($G$14=1,G61,IF($G$14=2,H61,IF($G$14=3,I61,IF($G$14=4,J61,IF($G$14=5,K61,IF($G$14=6,L61,IF($G$14=7,M61,IF($G$14=8,N61,IF($G$14=9,O61,IF($G$14=10,P61,IF($G$14=11,Q61,IF($G$14=12,R61,IF($G$14=13,S61,IF($G$14=14,T61,U61))))))))))))))</f>
        <v>-20</v>
      </c>
      <c r="G61" s="19">
        <v>-10</v>
      </c>
      <c r="H61" s="20">
        <v>-20</v>
      </c>
      <c r="I61" s="20">
        <v>-20</v>
      </c>
      <c r="J61" s="20">
        <v>-20</v>
      </c>
      <c r="K61" s="21">
        <v>-20</v>
      </c>
      <c r="L61" s="22">
        <v>-20</v>
      </c>
      <c r="M61" s="22">
        <v>-20</v>
      </c>
      <c r="N61" s="22">
        <v>-20</v>
      </c>
      <c r="O61" s="22">
        <v>-20</v>
      </c>
      <c r="P61" s="37">
        <v>-20</v>
      </c>
      <c r="Q61" s="23">
        <v>-20</v>
      </c>
      <c r="R61" s="38">
        <v>-20</v>
      </c>
      <c r="S61" s="23">
        <v>-20</v>
      </c>
      <c r="T61" s="23">
        <v>-20</v>
      </c>
      <c r="U61" s="23">
        <v>-20</v>
      </c>
      <c r="V61" s="39">
        <f>IF($W$61=X61,F61,0)</f>
        <v>0</v>
      </c>
      <c r="W61" s="80">
        <v>2</v>
      </c>
      <c r="X61" s="37">
        <v>1</v>
      </c>
    </row>
    <row r="62" spans="1:24" x14ac:dyDescent="0.25">
      <c r="C62" s="2" t="str">
        <f>IF(G14=1,"----------","OEM* Turbo")</f>
        <v>OEM* Turbo</v>
      </c>
      <c r="E62" s="115"/>
      <c r="F62" s="98">
        <f t="shared" ref="F62:F125" si="3">IF($G$14=1,G62,IF($G$14=2,H62,IF($G$14=3,I62,IF($G$14=4,J62,IF($G$14=5,K62,IF($G$14=6,L62,IF($G$14=7,M62,IF($G$14=8,N62,IF($G$14=9,O62,IF($G$14=10,P62,IF($G$14=11,Q62,IF($G$14=12,R62,IF($G$14=13,S62,IF($G$14=14,T62,U62))))))))))))))</f>
        <v>30</v>
      </c>
      <c r="G62" s="19">
        <v>90</v>
      </c>
      <c r="H62" s="20">
        <v>0</v>
      </c>
      <c r="I62" s="20">
        <v>0</v>
      </c>
      <c r="J62" s="20">
        <v>0</v>
      </c>
      <c r="K62" s="21">
        <v>0</v>
      </c>
      <c r="L62" s="22">
        <v>0</v>
      </c>
      <c r="M62" s="22">
        <v>0</v>
      </c>
      <c r="N62" s="22">
        <v>0</v>
      </c>
      <c r="O62" s="22">
        <v>30</v>
      </c>
      <c r="P62" s="37">
        <v>30</v>
      </c>
      <c r="Q62" s="23">
        <v>30</v>
      </c>
      <c r="R62" s="38">
        <v>30</v>
      </c>
      <c r="S62" s="23">
        <v>30</v>
      </c>
      <c r="T62" s="23">
        <v>30</v>
      </c>
      <c r="U62" s="23">
        <v>30</v>
      </c>
      <c r="V62" s="39">
        <f>IF($W$61=X62,F62,0)</f>
        <v>30</v>
      </c>
      <c r="W62" s="80"/>
      <c r="X62" s="37">
        <v>2</v>
      </c>
    </row>
    <row r="63" spans="1:24" x14ac:dyDescent="0.25">
      <c r="C63" s="2" t="str">
        <f>IF(G14=1,"----------","Alternative Subaru Turbo **")</f>
        <v>Alternative Subaru Turbo **</v>
      </c>
      <c r="E63" s="115"/>
      <c r="F63" s="98">
        <f t="shared" si="3"/>
        <v>30</v>
      </c>
      <c r="G63" s="34">
        <v>90</v>
      </c>
      <c r="H63" s="35">
        <v>30</v>
      </c>
      <c r="I63" s="35">
        <v>30</v>
      </c>
      <c r="J63" s="35">
        <v>30</v>
      </c>
      <c r="K63" s="36">
        <v>30</v>
      </c>
      <c r="L63" s="37">
        <v>30</v>
      </c>
      <c r="M63" s="37">
        <v>30</v>
      </c>
      <c r="N63" s="37">
        <v>30</v>
      </c>
      <c r="O63" s="37">
        <v>30</v>
      </c>
      <c r="P63" s="37">
        <v>30</v>
      </c>
      <c r="Q63" s="38">
        <v>30</v>
      </c>
      <c r="R63" s="38">
        <v>30</v>
      </c>
      <c r="S63" s="38">
        <v>30</v>
      </c>
      <c r="T63" s="38">
        <v>30</v>
      </c>
      <c r="U63" s="38">
        <v>30</v>
      </c>
      <c r="V63" s="39">
        <f>IF($W$61=X63,F63,0)</f>
        <v>0</v>
      </c>
      <c r="W63" s="80"/>
      <c r="X63" s="37">
        <v>3</v>
      </c>
    </row>
    <row r="64" spans="1:24" x14ac:dyDescent="0.25">
      <c r="C64" s="2" t="s">
        <v>89</v>
      </c>
      <c r="E64" s="115"/>
      <c r="F64" s="98">
        <f t="shared" si="3"/>
        <v>70</v>
      </c>
      <c r="G64" s="34">
        <v>90</v>
      </c>
      <c r="H64" s="35">
        <v>70</v>
      </c>
      <c r="I64" s="35">
        <v>70</v>
      </c>
      <c r="J64" s="35">
        <v>70</v>
      </c>
      <c r="K64" s="36">
        <v>70</v>
      </c>
      <c r="L64" s="37">
        <v>70</v>
      </c>
      <c r="M64" s="37">
        <v>70</v>
      </c>
      <c r="N64" s="37">
        <v>70</v>
      </c>
      <c r="O64" s="37">
        <v>70</v>
      </c>
      <c r="P64" s="37">
        <v>70</v>
      </c>
      <c r="Q64" s="38">
        <v>70</v>
      </c>
      <c r="R64" s="38">
        <v>70</v>
      </c>
      <c r="S64" s="38">
        <v>70</v>
      </c>
      <c r="T64" s="38">
        <v>70</v>
      </c>
      <c r="U64" s="38">
        <v>70</v>
      </c>
      <c r="V64" s="39">
        <f>IF($W$61=X64,F64,0)</f>
        <v>0</v>
      </c>
      <c r="W64" s="80"/>
      <c r="X64" s="37">
        <v>4</v>
      </c>
    </row>
    <row r="65" spans="2:24" x14ac:dyDescent="0.25">
      <c r="F65" s="98"/>
      <c r="G65" s="19"/>
      <c r="H65" s="20"/>
      <c r="I65" s="20"/>
      <c r="J65" s="20"/>
      <c r="K65" s="21"/>
      <c r="L65" s="22"/>
      <c r="M65" s="22"/>
      <c r="N65" s="22"/>
      <c r="O65" s="22"/>
      <c r="P65" s="37"/>
      <c r="Q65" s="23"/>
      <c r="R65" s="38"/>
      <c r="S65" s="23"/>
      <c r="T65" s="23"/>
      <c r="U65" s="23"/>
      <c r="V65" s="39"/>
      <c r="W65" s="80"/>
      <c r="X65" s="37"/>
    </row>
    <row r="66" spans="2:24" x14ac:dyDescent="0.25">
      <c r="B66" s="1" t="s">
        <v>17</v>
      </c>
      <c r="F66" s="98"/>
      <c r="G66" s="19"/>
      <c r="H66" s="20"/>
      <c r="I66" s="20"/>
      <c r="J66" s="20"/>
      <c r="K66" s="21"/>
      <c r="L66" s="22"/>
      <c r="M66" s="22"/>
      <c r="N66" s="22"/>
      <c r="O66" s="22"/>
      <c r="P66" s="37"/>
      <c r="Q66" s="23"/>
      <c r="R66" s="38"/>
      <c r="S66" s="23"/>
      <c r="T66" s="23"/>
      <c r="U66" s="23"/>
      <c r="V66" s="39"/>
      <c r="W66" s="80"/>
      <c r="X66" s="37"/>
    </row>
    <row r="67" spans="2:24" x14ac:dyDescent="0.25">
      <c r="C67" s="2" t="s">
        <v>172</v>
      </c>
      <c r="E67" s="115" t="str">
        <f>SUM(V67:V69) &amp; " Points"</f>
        <v>0 Points</v>
      </c>
      <c r="F67" s="98">
        <f t="shared" si="3"/>
        <v>0</v>
      </c>
      <c r="G67" s="19">
        <v>0</v>
      </c>
      <c r="H67" s="20">
        <v>0</v>
      </c>
      <c r="I67" s="20">
        <v>0</v>
      </c>
      <c r="J67" s="20">
        <v>0</v>
      </c>
      <c r="K67" s="21">
        <v>0</v>
      </c>
      <c r="L67" s="22">
        <v>0</v>
      </c>
      <c r="M67" s="22">
        <v>0</v>
      </c>
      <c r="N67" s="22">
        <v>0</v>
      </c>
      <c r="O67" s="22">
        <v>0</v>
      </c>
      <c r="P67" s="37">
        <v>0</v>
      </c>
      <c r="Q67" s="23">
        <v>0</v>
      </c>
      <c r="R67" s="38">
        <v>0</v>
      </c>
      <c r="S67" s="23">
        <v>0</v>
      </c>
      <c r="T67" s="23">
        <v>0</v>
      </c>
      <c r="U67" s="23">
        <v>0</v>
      </c>
      <c r="V67" s="39">
        <f>IF($W$67=X67,F67,0)</f>
        <v>0</v>
      </c>
      <c r="W67" s="80">
        <v>1</v>
      </c>
      <c r="X67" s="37">
        <v>1</v>
      </c>
    </row>
    <row r="68" spans="2:24" x14ac:dyDescent="0.25">
      <c r="C68" s="2" t="s">
        <v>173</v>
      </c>
      <c r="E68" s="115"/>
      <c r="F68" s="98">
        <f t="shared" si="3"/>
        <v>5</v>
      </c>
      <c r="G68" s="19">
        <v>5</v>
      </c>
      <c r="H68" s="20">
        <v>5</v>
      </c>
      <c r="I68" s="20">
        <v>5</v>
      </c>
      <c r="J68" s="20">
        <v>5</v>
      </c>
      <c r="K68" s="21">
        <v>5</v>
      </c>
      <c r="L68" s="22">
        <v>5</v>
      </c>
      <c r="M68" s="22">
        <v>5</v>
      </c>
      <c r="N68" s="22">
        <v>5</v>
      </c>
      <c r="O68" s="22">
        <v>5</v>
      </c>
      <c r="P68" s="37">
        <v>5</v>
      </c>
      <c r="Q68" s="23">
        <v>5</v>
      </c>
      <c r="R68" s="38">
        <v>5</v>
      </c>
      <c r="S68" s="23">
        <v>5</v>
      </c>
      <c r="T68" s="23">
        <v>5</v>
      </c>
      <c r="U68" s="23">
        <v>5</v>
      </c>
      <c r="V68" s="39">
        <f>IF($W$67=X68,F68,0)</f>
        <v>0</v>
      </c>
      <c r="W68" s="80"/>
      <c r="X68" s="37">
        <v>2</v>
      </c>
    </row>
    <row r="69" spans="2:24" x14ac:dyDescent="0.25">
      <c r="C69" s="2" t="s">
        <v>174</v>
      </c>
      <c r="E69" s="115"/>
      <c r="F69" s="98">
        <f t="shared" si="3"/>
        <v>10</v>
      </c>
      <c r="G69" s="34">
        <v>10</v>
      </c>
      <c r="H69" s="35">
        <v>10</v>
      </c>
      <c r="I69" s="35">
        <v>10</v>
      </c>
      <c r="J69" s="35">
        <v>10</v>
      </c>
      <c r="K69" s="36">
        <v>10</v>
      </c>
      <c r="L69" s="37">
        <v>10</v>
      </c>
      <c r="M69" s="37">
        <v>10</v>
      </c>
      <c r="N69" s="37">
        <v>10</v>
      </c>
      <c r="O69" s="37">
        <v>10</v>
      </c>
      <c r="P69" s="37">
        <v>10</v>
      </c>
      <c r="Q69" s="38">
        <v>10</v>
      </c>
      <c r="R69" s="38">
        <v>10</v>
      </c>
      <c r="S69" s="38">
        <v>10</v>
      </c>
      <c r="T69" s="38">
        <v>10</v>
      </c>
      <c r="U69" s="38">
        <v>10</v>
      </c>
      <c r="V69" s="39">
        <f>IF($W$67=X69,F69,0)</f>
        <v>0</v>
      </c>
      <c r="W69" s="80"/>
      <c r="X69" s="37">
        <v>3</v>
      </c>
    </row>
    <row r="70" spans="2:24" x14ac:dyDescent="0.25">
      <c r="F70" s="98"/>
      <c r="G70" s="19"/>
      <c r="H70" s="20"/>
      <c r="I70" s="20"/>
      <c r="J70" s="20"/>
      <c r="K70" s="21"/>
      <c r="L70" s="22"/>
      <c r="M70" s="22"/>
      <c r="N70" s="22"/>
      <c r="O70" s="22"/>
      <c r="P70" s="37"/>
      <c r="Q70" s="23"/>
      <c r="R70" s="38"/>
      <c r="S70" s="23"/>
      <c r="T70" s="23"/>
      <c r="U70" s="23"/>
      <c r="V70" s="39"/>
      <c r="W70" s="80"/>
      <c r="X70" s="37"/>
    </row>
    <row r="71" spans="2:24" x14ac:dyDescent="0.25">
      <c r="B71" s="1" t="s">
        <v>1</v>
      </c>
      <c r="F71" s="98"/>
      <c r="G71" s="19"/>
      <c r="H71" s="20"/>
      <c r="I71" s="20"/>
      <c r="J71" s="20"/>
      <c r="K71" s="21"/>
      <c r="L71" s="22"/>
      <c r="M71" s="22"/>
      <c r="N71" s="22"/>
      <c r="O71" s="22"/>
      <c r="P71" s="37"/>
      <c r="Q71" s="23"/>
      <c r="R71" s="38"/>
      <c r="S71" s="23"/>
      <c r="T71" s="23"/>
      <c r="U71" s="23"/>
      <c r="V71" s="39"/>
      <c r="W71" s="80"/>
      <c r="X71" s="37"/>
    </row>
    <row r="72" spans="2:24" x14ac:dyDescent="0.25">
      <c r="C72" s="2" t="s">
        <v>57</v>
      </c>
      <c r="E72" s="115" t="str">
        <f>SUM(V72:V75) &amp; " Points"</f>
        <v>20 Points</v>
      </c>
      <c r="F72" s="98">
        <f t="shared" si="3"/>
        <v>20</v>
      </c>
      <c r="G72" s="19">
        <v>0</v>
      </c>
      <c r="H72" s="20">
        <v>0</v>
      </c>
      <c r="I72" s="20">
        <v>0</v>
      </c>
      <c r="J72" s="20">
        <v>0</v>
      </c>
      <c r="K72" s="21">
        <v>0</v>
      </c>
      <c r="L72" s="22">
        <v>0</v>
      </c>
      <c r="M72" s="22">
        <v>0</v>
      </c>
      <c r="N72" s="22">
        <v>0</v>
      </c>
      <c r="O72" s="22">
        <v>10</v>
      </c>
      <c r="P72" s="37">
        <v>10</v>
      </c>
      <c r="Q72" s="23">
        <v>10</v>
      </c>
      <c r="R72" s="38">
        <v>10</v>
      </c>
      <c r="S72" s="23">
        <v>10</v>
      </c>
      <c r="T72" s="23">
        <v>10</v>
      </c>
      <c r="U72" s="23">
        <v>20</v>
      </c>
      <c r="V72" s="39">
        <f>IF($W$72=X72,F72,0)</f>
        <v>20</v>
      </c>
      <c r="W72" s="80">
        <v>1</v>
      </c>
      <c r="X72" s="37">
        <v>1</v>
      </c>
    </row>
    <row r="73" spans="2:24" x14ac:dyDescent="0.25">
      <c r="C73" s="2" t="s">
        <v>39</v>
      </c>
      <c r="E73" s="115"/>
      <c r="F73" s="98">
        <f t="shared" si="3"/>
        <v>10</v>
      </c>
      <c r="G73" s="19">
        <v>10</v>
      </c>
      <c r="H73" s="20">
        <v>10</v>
      </c>
      <c r="I73" s="20">
        <v>10</v>
      </c>
      <c r="J73" s="20">
        <v>10</v>
      </c>
      <c r="K73" s="21">
        <v>10</v>
      </c>
      <c r="L73" s="22">
        <v>10</v>
      </c>
      <c r="M73" s="22">
        <v>10</v>
      </c>
      <c r="N73" s="22">
        <v>10</v>
      </c>
      <c r="O73" s="22">
        <v>10</v>
      </c>
      <c r="P73" s="37">
        <v>10</v>
      </c>
      <c r="Q73" s="23">
        <v>10</v>
      </c>
      <c r="R73" s="38">
        <v>10</v>
      </c>
      <c r="S73" s="23">
        <v>10</v>
      </c>
      <c r="T73" s="23">
        <v>10</v>
      </c>
      <c r="U73" s="23">
        <v>10</v>
      </c>
      <c r="V73" s="39">
        <f>IF($W$72=X73,F73,0)</f>
        <v>0</v>
      </c>
      <c r="W73" s="80"/>
      <c r="X73" s="37">
        <v>2</v>
      </c>
    </row>
    <row r="74" spans="2:24" x14ac:dyDescent="0.25">
      <c r="C74" s="2" t="s">
        <v>12</v>
      </c>
      <c r="E74" s="115"/>
      <c r="F74" s="98">
        <f t="shared" si="3"/>
        <v>40</v>
      </c>
      <c r="G74" s="19">
        <v>40</v>
      </c>
      <c r="H74" s="20">
        <v>40</v>
      </c>
      <c r="I74" s="20">
        <v>40</v>
      </c>
      <c r="J74" s="20">
        <v>40</v>
      </c>
      <c r="K74" s="21">
        <v>40</v>
      </c>
      <c r="L74" s="22">
        <v>40</v>
      </c>
      <c r="M74" s="22">
        <v>40</v>
      </c>
      <c r="N74" s="22">
        <v>40</v>
      </c>
      <c r="O74" s="22">
        <v>40</v>
      </c>
      <c r="P74" s="37">
        <v>40</v>
      </c>
      <c r="Q74" s="23">
        <v>40</v>
      </c>
      <c r="R74" s="38">
        <v>40</v>
      </c>
      <c r="S74" s="23">
        <v>40</v>
      </c>
      <c r="T74" s="23">
        <v>40</v>
      </c>
      <c r="U74" s="23">
        <v>40</v>
      </c>
      <c r="V74" s="39">
        <f>IF($W$72=X74,F74,0)</f>
        <v>0</v>
      </c>
      <c r="W74" s="80"/>
      <c r="X74" s="37">
        <v>3</v>
      </c>
    </row>
    <row r="75" spans="2:24" x14ac:dyDescent="0.25">
      <c r="C75" s="2" t="s">
        <v>63</v>
      </c>
      <c r="E75" s="115"/>
      <c r="F75" s="98">
        <f t="shared" si="3"/>
        <v>50</v>
      </c>
      <c r="G75" s="19">
        <v>50</v>
      </c>
      <c r="H75" s="20">
        <v>40</v>
      </c>
      <c r="I75" s="20">
        <v>50</v>
      </c>
      <c r="J75" s="20">
        <v>50</v>
      </c>
      <c r="K75" s="21">
        <v>50</v>
      </c>
      <c r="L75" s="22">
        <v>40</v>
      </c>
      <c r="M75" s="22">
        <v>50</v>
      </c>
      <c r="N75" s="22">
        <v>50</v>
      </c>
      <c r="O75" s="22">
        <v>50</v>
      </c>
      <c r="P75" s="37">
        <v>50</v>
      </c>
      <c r="Q75" s="23">
        <v>40</v>
      </c>
      <c r="R75" s="38">
        <v>50</v>
      </c>
      <c r="S75" s="23">
        <v>50</v>
      </c>
      <c r="T75" s="23">
        <v>50</v>
      </c>
      <c r="U75" s="23">
        <v>50</v>
      </c>
      <c r="V75" s="39">
        <f>IF($W$72=X75,F75,0)</f>
        <v>0</v>
      </c>
      <c r="W75" s="80"/>
      <c r="X75" s="37">
        <v>4</v>
      </c>
    </row>
    <row r="76" spans="2:24" x14ac:dyDescent="0.25">
      <c r="F76" s="98"/>
      <c r="G76" s="19"/>
      <c r="H76" s="20"/>
      <c r="I76" s="20"/>
      <c r="J76" s="20"/>
      <c r="K76" s="21"/>
      <c r="L76" s="22"/>
      <c r="M76" s="22"/>
      <c r="N76" s="22"/>
      <c r="O76" s="22"/>
      <c r="P76" s="37"/>
      <c r="Q76" s="23"/>
      <c r="R76" s="38"/>
      <c r="S76" s="23"/>
      <c r="T76" s="23"/>
      <c r="U76" s="23"/>
      <c r="V76" s="39"/>
      <c r="W76" s="80"/>
      <c r="X76" s="37"/>
    </row>
    <row r="77" spans="2:24" x14ac:dyDescent="0.25">
      <c r="B77" s="1" t="s">
        <v>2</v>
      </c>
      <c r="F77" s="98"/>
      <c r="G77" s="19"/>
      <c r="H77" s="20"/>
      <c r="I77" s="20"/>
      <c r="J77" s="20"/>
      <c r="K77" s="21"/>
      <c r="L77" s="22"/>
      <c r="M77" s="22"/>
      <c r="N77" s="22"/>
      <c r="O77" s="22"/>
      <c r="P77" s="37"/>
      <c r="Q77" s="23"/>
      <c r="R77" s="38"/>
      <c r="S77" s="23"/>
      <c r="T77" s="23"/>
      <c r="U77" s="23"/>
      <c r="V77" s="39"/>
      <c r="W77" s="80"/>
      <c r="X77" s="37"/>
    </row>
    <row r="78" spans="2:24" x14ac:dyDescent="0.25">
      <c r="C78" s="2" t="s">
        <v>58</v>
      </c>
      <c r="E78" s="115" t="str">
        <f>SUM(V78:V81) &amp; " Points"</f>
        <v>0 Points</v>
      </c>
      <c r="F78" s="98">
        <f t="shared" si="3"/>
        <v>0</v>
      </c>
      <c r="G78" s="19">
        <v>0</v>
      </c>
      <c r="H78" s="20">
        <v>0</v>
      </c>
      <c r="I78" s="20">
        <v>0</v>
      </c>
      <c r="J78" s="20">
        <v>0</v>
      </c>
      <c r="K78" s="21">
        <v>0</v>
      </c>
      <c r="L78" s="22">
        <v>0</v>
      </c>
      <c r="M78" s="22">
        <v>0</v>
      </c>
      <c r="N78" s="22">
        <v>0</v>
      </c>
      <c r="O78" s="22">
        <v>0</v>
      </c>
      <c r="P78" s="37">
        <v>0</v>
      </c>
      <c r="Q78" s="23">
        <v>0</v>
      </c>
      <c r="R78" s="38">
        <v>0</v>
      </c>
      <c r="S78" s="23">
        <v>0</v>
      </c>
      <c r="T78" s="23">
        <v>0</v>
      </c>
      <c r="U78" s="23">
        <v>0</v>
      </c>
      <c r="V78" s="39">
        <f>IF($W$78=X78,F78,0)</f>
        <v>0</v>
      </c>
      <c r="W78" s="80">
        <v>1</v>
      </c>
      <c r="X78" s="37">
        <v>1</v>
      </c>
    </row>
    <row r="79" spans="2:24" x14ac:dyDescent="0.25">
      <c r="C79" s="2" t="s">
        <v>64</v>
      </c>
      <c r="E79" s="115"/>
      <c r="F79" s="98">
        <f t="shared" si="3"/>
        <v>10</v>
      </c>
      <c r="G79" s="19">
        <v>10</v>
      </c>
      <c r="H79" s="20">
        <v>10</v>
      </c>
      <c r="I79" s="20">
        <v>10</v>
      </c>
      <c r="J79" s="20">
        <v>10</v>
      </c>
      <c r="K79" s="21">
        <v>10</v>
      </c>
      <c r="L79" s="22">
        <v>10</v>
      </c>
      <c r="M79" s="22">
        <v>10</v>
      </c>
      <c r="N79" s="22">
        <v>10</v>
      </c>
      <c r="O79" s="22">
        <v>10</v>
      </c>
      <c r="P79" s="37">
        <v>10</v>
      </c>
      <c r="Q79" s="23">
        <v>10</v>
      </c>
      <c r="R79" s="38">
        <v>10</v>
      </c>
      <c r="S79" s="23">
        <v>10</v>
      </c>
      <c r="T79" s="23">
        <v>10</v>
      </c>
      <c r="U79" s="23">
        <v>10</v>
      </c>
      <c r="V79" s="39">
        <f>IF($W$78=X79,F79,0)</f>
        <v>0</v>
      </c>
      <c r="W79" s="80"/>
      <c r="X79" s="37">
        <v>2</v>
      </c>
    </row>
    <row r="80" spans="2:24" x14ac:dyDescent="0.25">
      <c r="C80" s="2" t="str">
        <f>IF(G14=1,"Aftermarket Headers","Aftermarket Dump pipe")</f>
        <v>Aftermarket Dump pipe</v>
      </c>
      <c r="E80" s="115"/>
      <c r="F80" s="98">
        <f t="shared" si="3"/>
        <v>30</v>
      </c>
      <c r="G80" s="19">
        <v>30</v>
      </c>
      <c r="H80" s="20">
        <v>30</v>
      </c>
      <c r="I80" s="20">
        <v>30</v>
      </c>
      <c r="J80" s="20">
        <v>30</v>
      </c>
      <c r="K80" s="21">
        <v>30</v>
      </c>
      <c r="L80" s="22">
        <v>30</v>
      </c>
      <c r="M80" s="22">
        <v>30</v>
      </c>
      <c r="N80" s="22">
        <v>30</v>
      </c>
      <c r="O80" s="22">
        <v>30</v>
      </c>
      <c r="P80" s="37">
        <v>30</v>
      </c>
      <c r="Q80" s="23">
        <v>30</v>
      </c>
      <c r="R80" s="38">
        <v>30</v>
      </c>
      <c r="S80" s="23">
        <v>30</v>
      </c>
      <c r="T80" s="23">
        <v>30</v>
      </c>
      <c r="U80" s="23">
        <v>30</v>
      </c>
      <c r="V80" s="39">
        <f>IF($W$78=X80,F80,0)</f>
        <v>0</v>
      </c>
      <c r="W80" s="80"/>
      <c r="X80" s="37">
        <v>3</v>
      </c>
    </row>
    <row r="81" spans="2:24" x14ac:dyDescent="0.25">
      <c r="C81" s="2" t="s">
        <v>86</v>
      </c>
      <c r="E81" s="115"/>
      <c r="F81" s="98">
        <f t="shared" si="3"/>
        <v>40</v>
      </c>
      <c r="G81" s="19">
        <v>40</v>
      </c>
      <c r="H81" s="20">
        <v>40</v>
      </c>
      <c r="I81" s="20">
        <v>40</v>
      </c>
      <c r="J81" s="20">
        <v>40</v>
      </c>
      <c r="K81" s="21">
        <v>40</v>
      </c>
      <c r="L81" s="22">
        <v>40</v>
      </c>
      <c r="M81" s="22">
        <v>40</v>
      </c>
      <c r="N81" s="22">
        <v>40</v>
      </c>
      <c r="O81" s="22">
        <v>40</v>
      </c>
      <c r="P81" s="37">
        <v>40</v>
      </c>
      <c r="Q81" s="23">
        <v>40</v>
      </c>
      <c r="R81" s="38">
        <v>40</v>
      </c>
      <c r="S81" s="23">
        <v>40</v>
      </c>
      <c r="T81" s="23">
        <v>40</v>
      </c>
      <c r="U81" s="23">
        <v>40</v>
      </c>
      <c r="V81" s="39">
        <f>IF($W$78=X81,F81,0)</f>
        <v>0</v>
      </c>
      <c r="W81" s="80"/>
      <c r="X81" s="37">
        <v>4</v>
      </c>
    </row>
    <row r="82" spans="2:24" x14ac:dyDescent="0.25">
      <c r="F82" s="98"/>
      <c r="G82" s="19"/>
      <c r="H82" s="20"/>
      <c r="I82" s="20"/>
      <c r="J82" s="20"/>
      <c r="K82" s="21"/>
      <c r="L82" s="22"/>
      <c r="M82" s="22"/>
      <c r="N82" s="22"/>
      <c r="O82" s="22"/>
      <c r="P82" s="37"/>
      <c r="Q82" s="23"/>
      <c r="R82" s="38"/>
      <c r="S82" s="23"/>
      <c r="T82" s="23"/>
      <c r="U82" s="23"/>
      <c r="V82" s="39"/>
      <c r="W82" s="80"/>
      <c r="X82" s="37"/>
    </row>
    <row r="83" spans="2:24" x14ac:dyDescent="0.25">
      <c r="B83" s="1" t="s">
        <v>3</v>
      </c>
      <c r="F83" s="98"/>
      <c r="G83" s="19"/>
      <c r="H83" s="20"/>
      <c r="I83" s="20"/>
      <c r="J83" s="20"/>
      <c r="K83" s="21"/>
      <c r="L83" s="22"/>
      <c r="M83" s="22"/>
      <c r="N83" s="22"/>
      <c r="O83" s="22"/>
      <c r="P83" s="37"/>
      <c r="Q83" s="23"/>
      <c r="R83" s="38"/>
      <c r="S83" s="23"/>
      <c r="T83" s="23"/>
      <c r="U83" s="23"/>
      <c r="V83" s="39"/>
      <c r="W83" s="80"/>
      <c r="X83" s="37"/>
    </row>
    <row r="84" spans="2:24" ht="15" customHeight="1" x14ac:dyDescent="0.25">
      <c r="C84" s="2" t="s">
        <v>22</v>
      </c>
      <c r="E84" s="115" t="str">
        <f>SUM(V84:V88) &amp; " Points"</f>
        <v>20 Points</v>
      </c>
      <c r="F84" s="98">
        <f t="shared" si="3"/>
        <v>0</v>
      </c>
      <c r="G84" s="19">
        <v>0</v>
      </c>
      <c r="H84" s="20">
        <v>0</v>
      </c>
      <c r="I84" s="20">
        <v>0</v>
      </c>
      <c r="J84" s="20">
        <v>0</v>
      </c>
      <c r="K84" s="21">
        <v>0</v>
      </c>
      <c r="L84" s="22">
        <v>0</v>
      </c>
      <c r="M84" s="22">
        <v>0</v>
      </c>
      <c r="N84" s="22">
        <v>0</v>
      </c>
      <c r="O84" s="22">
        <v>0</v>
      </c>
      <c r="P84" s="37">
        <v>0</v>
      </c>
      <c r="Q84" s="23">
        <v>0</v>
      </c>
      <c r="R84" s="38">
        <v>0</v>
      </c>
      <c r="S84" s="23">
        <v>0</v>
      </c>
      <c r="T84" s="23">
        <v>0</v>
      </c>
      <c r="U84" s="23">
        <v>0</v>
      </c>
      <c r="V84" s="39">
        <f>IF($W$84=X84,F84,0)</f>
        <v>0</v>
      </c>
      <c r="W84" s="80">
        <v>2</v>
      </c>
      <c r="X84" s="37">
        <v>1</v>
      </c>
    </row>
    <row r="85" spans="2:24" ht="15" customHeight="1" x14ac:dyDescent="0.25">
      <c r="C85" s="2" t="s">
        <v>59</v>
      </c>
      <c r="E85" s="115"/>
      <c r="F85" s="98">
        <f t="shared" si="3"/>
        <v>20</v>
      </c>
      <c r="G85" s="19">
        <v>0</v>
      </c>
      <c r="H85" s="20">
        <v>0</v>
      </c>
      <c r="I85" s="20">
        <v>0</v>
      </c>
      <c r="J85" s="20">
        <v>0</v>
      </c>
      <c r="K85" s="21">
        <v>0</v>
      </c>
      <c r="L85" s="22">
        <v>0</v>
      </c>
      <c r="M85" s="22">
        <v>0</v>
      </c>
      <c r="N85" s="22">
        <v>0</v>
      </c>
      <c r="O85" s="22">
        <v>0</v>
      </c>
      <c r="P85" s="37">
        <v>0</v>
      </c>
      <c r="Q85" s="23">
        <v>20</v>
      </c>
      <c r="R85" s="38">
        <v>20</v>
      </c>
      <c r="S85" s="23">
        <v>20</v>
      </c>
      <c r="T85" s="23">
        <v>20</v>
      </c>
      <c r="U85" s="23">
        <v>20</v>
      </c>
      <c r="V85" s="39">
        <f>IF($W$84=X85,F85,0)</f>
        <v>20</v>
      </c>
      <c r="W85" s="80"/>
      <c r="X85" s="37">
        <v>2</v>
      </c>
    </row>
    <row r="86" spans="2:24" ht="15" customHeight="1" x14ac:dyDescent="0.25">
      <c r="C86" s="2" t="s">
        <v>81</v>
      </c>
      <c r="E86" s="115"/>
      <c r="F86" s="98">
        <f t="shared" si="3"/>
        <v>20</v>
      </c>
      <c r="G86" s="19">
        <v>20</v>
      </c>
      <c r="H86" s="20">
        <v>20</v>
      </c>
      <c r="I86" s="20">
        <v>20</v>
      </c>
      <c r="J86" s="20">
        <v>20</v>
      </c>
      <c r="K86" s="21">
        <v>20</v>
      </c>
      <c r="L86" s="22">
        <v>20</v>
      </c>
      <c r="M86" s="22">
        <v>20</v>
      </c>
      <c r="N86" s="22">
        <v>20</v>
      </c>
      <c r="O86" s="22">
        <v>20</v>
      </c>
      <c r="P86" s="37">
        <v>20</v>
      </c>
      <c r="Q86" s="23">
        <v>20</v>
      </c>
      <c r="R86" s="38">
        <v>20</v>
      </c>
      <c r="S86" s="23">
        <v>20</v>
      </c>
      <c r="T86" s="23">
        <v>20</v>
      </c>
      <c r="U86" s="23">
        <v>20</v>
      </c>
      <c r="V86" s="39">
        <f>IF($W$84=X86,F86,0)</f>
        <v>0</v>
      </c>
      <c r="W86" s="80"/>
      <c r="X86" s="37">
        <v>3</v>
      </c>
    </row>
    <row r="87" spans="2:24" ht="15" customHeight="1" x14ac:dyDescent="0.25">
      <c r="C87" s="2" t="s">
        <v>75</v>
      </c>
      <c r="E87" s="115"/>
      <c r="F87" s="98">
        <f t="shared" si="3"/>
        <v>30</v>
      </c>
      <c r="G87" s="19">
        <v>30</v>
      </c>
      <c r="H87" s="20">
        <v>30</v>
      </c>
      <c r="I87" s="20">
        <v>30</v>
      </c>
      <c r="J87" s="20">
        <v>30</v>
      </c>
      <c r="K87" s="21">
        <v>30</v>
      </c>
      <c r="L87" s="22">
        <v>30</v>
      </c>
      <c r="M87" s="22">
        <v>30</v>
      </c>
      <c r="N87" s="22">
        <v>30</v>
      </c>
      <c r="O87" s="22">
        <v>30</v>
      </c>
      <c r="P87" s="37">
        <v>30</v>
      </c>
      <c r="Q87" s="23">
        <v>30</v>
      </c>
      <c r="R87" s="38">
        <v>30</v>
      </c>
      <c r="S87" s="23">
        <v>30</v>
      </c>
      <c r="T87" s="23">
        <v>30</v>
      </c>
      <c r="U87" s="23">
        <v>30</v>
      </c>
      <c r="V87" s="39">
        <f>IF($W$84=X87,F87,0)</f>
        <v>0</v>
      </c>
      <c r="W87" s="80"/>
      <c r="X87" s="37">
        <v>4</v>
      </c>
    </row>
    <row r="88" spans="2:24" x14ac:dyDescent="0.25">
      <c r="C88" s="2" t="s">
        <v>79</v>
      </c>
      <c r="E88" s="115"/>
      <c r="F88" s="98">
        <f t="shared" si="3"/>
        <v>40</v>
      </c>
      <c r="G88" s="19">
        <v>40</v>
      </c>
      <c r="H88" s="20">
        <v>40</v>
      </c>
      <c r="I88" s="20">
        <v>40</v>
      </c>
      <c r="J88" s="20">
        <v>40</v>
      </c>
      <c r="K88" s="21">
        <v>40</v>
      </c>
      <c r="L88" s="22">
        <v>40</v>
      </c>
      <c r="M88" s="22">
        <v>40</v>
      </c>
      <c r="N88" s="22">
        <v>40</v>
      </c>
      <c r="O88" s="22">
        <v>40</v>
      </c>
      <c r="P88" s="37">
        <v>40</v>
      </c>
      <c r="Q88" s="23">
        <v>40</v>
      </c>
      <c r="R88" s="38">
        <v>40</v>
      </c>
      <c r="S88" s="23">
        <v>40</v>
      </c>
      <c r="T88" s="23">
        <v>40</v>
      </c>
      <c r="U88" s="23">
        <v>40</v>
      </c>
      <c r="V88" s="39">
        <f>IF($W$84=X88,F88,0)</f>
        <v>0</v>
      </c>
      <c r="W88" s="80"/>
      <c r="X88" s="37">
        <v>5</v>
      </c>
    </row>
    <row r="89" spans="2:24" x14ac:dyDescent="0.25">
      <c r="F89" s="98"/>
      <c r="G89" s="19"/>
      <c r="H89" s="20"/>
      <c r="I89" s="20"/>
      <c r="J89" s="20"/>
      <c r="K89" s="21"/>
      <c r="L89" s="22"/>
      <c r="M89" s="22"/>
      <c r="N89" s="22"/>
      <c r="O89" s="22"/>
      <c r="P89" s="37"/>
      <c r="Q89" s="23"/>
      <c r="R89" s="38"/>
      <c r="S89" s="23"/>
      <c r="T89" s="23"/>
      <c r="U89" s="23"/>
      <c r="V89" s="39"/>
      <c r="W89" s="80"/>
      <c r="X89" s="37"/>
    </row>
    <row r="90" spans="2:24" x14ac:dyDescent="0.25">
      <c r="B90" s="1" t="s">
        <v>101</v>
      </c>
      <c r="C90" s="42"/>
      <c r="D90" s="42"/>
      <c r="F90" s="98"/>
      <c r="G90" s="19"/>
      <c r="H90" s="20"/>
      <c r="I90" s="20"/>
      <c r="J90" s="20"/>
      <c r="K90" s="21"/>
      <c r="L90" s="22"/>
      <c r="M90" s="22"/>
      <c r="N90" s="22"/>
      <c r="O90" s="22"/>
      <c r="P90" s="37"/>
      <c r="Q90" s="23"/>
      <c r="R90" s="38"/>
      <c r="S90" s="23"/>
      <c r="T90" s="23"/>
      <c r="U90" s="23"/>
      <c r="V90" s="39"/>
      <c r="W90" s="80"/>
      <c r="X90" s="37"/>
    </row>
    <row r="91" spans="2:24" x14ac:dyDescent="0.25">
      <c r="C91" s="2" t="s">
        <v>102</v>
      </c>
      <c r="E91" s="115" t="str">
        <f>SUM(V91:V93) &amp; " Points"</f>
        <v>40 Points</v>
      </c>
      <c r="F91" s="98">
        <f t="shared" si="3"/>
        <v>40</v>
      </c>
      <c r="G91" s="19">
        <v>0</v>
      </c>
      <c r="H91" s="20">
        <v>0</v>
      </c>
      <c r="I91" s="20">
        <v>0</v>
      </c>
      <c r="J91" s="20">
        <v>0</v>
      </c>
      <c r="K91" s="21">
        <v>0</v>
      </c>
      <c r="L91" s="22">
        <v>0</v>
      </c>
      <c r="M91" s="22">
        <v>0</v>
      </c>
      <c r="N91" s="22">
        <v>0</v>
      </c>
      <c r="O91" s="22">
        <v>0</v>
      </c>
      <c r="P91" s="37">
        <v>0</v>
      </c>
      <c r="Q91" s="23">
        <v>0</v>
      </c>
      <c r="R91" s="38">
        <v>40</v>
      </c>
      <c r="S91" s="23">
        <v>40</v>
      </c>
      <c r="T91" s="23">
        <v>40</v>
      </c>
      <c r="U91" s="23">
        <v>40</v>
      </c>
      <c r="V91" s="39">
        <f>IF($W$91=X91,F91,0)</f>
        <v>40</v>
      </c>
      <c r="W91" s="80">
        <v>1</v>
      </c>
      <c r="X91" s="37">
        <v>1</v>
      </c>
    </row>
    <row r="92" spans="2:24" x14ac:dyDescent="0.25">
      <c r="C92" s="6" t="s">
        <v>103</v>
      </c>
      <c r="D92" s="6"/>
      <c r="E92" s="115"/>
      <c r="F92" s="98">
        <f t="shared" si="3"/>
        <v>40</v>
      </c>
      <c r="G92" s="19">
        <v>40</v>
      </c>
      <c r="H92" s="20">
        <v>40</v>
      </c>
      <c r="I92" s="20">
        <v>40</v>
      </c>
      <c r="J92" s="20">
        <v>40</v>
      </c>
      <c r="K92" s="21">
        <v>40</v>
      </c>
      <c r="L92" s="22">
        <v>40</v>
      </c>
      <c r="M92" s="22">
        <v>40</v>
      </c>
      <c r="N92" s="22">
        <v>40</v>
      </c>
      <c r="O92" s="22">
        <v>40</v>
      </c>
      <c r="P92" s="37">
        <v>40</v>
      </c>
      <c r="Q92" s="23">
        <v>40</v>
      </c>
      <c r="R92" s="38">
        <v>40</v>
      </c>
      <c r="S92" s="23">
        <v>40</v>
      </c>
      <c r="T92" s="23">
        <v>40</v>
      </c>
      <c r="U92" s="23">
        <v>40</v>
      </c>
      <c r="V92" s="39">
        <f>IF($W$91=X92,F92,0)</f>
        <v>0</v>
      </c>
      <c r="W92" s="80"/>
      <c r="X92" s="37">
        <v>2</v>
      </c>
    </row>
    <row r="93" spans="2:24" x14ac:dyDescent="0.25">
      <c r="C93" s="5" t="s">
        <v>100</v>
      </c>
      <c r="D93" s="5"/>
      <c r="E93" s="115"/>
      <c r="F93" s="98">
        <f t="shared" si="3"/>
        <v>50</v>
      </c>
      <c r="G93" s="19">
        <v>50</v>
      </c>
      <c r="H93" s="20">
        <v>50</v>
      </c>
      <c r="I93" s="20">
        <v>50</v>
      </c>
      <c r="J93" s="20">
        <v>50</v>
      </c>
      <c r="K93" s="21">
        <v>50</v>
      </c>
      <c r="L93" s="22">
        <v>50</v>
      </c>
      <c r="M93" s="22">
        <v>50</v>
      </c>
      <c r="N93" s="22">
        <v>50</v>
      </c>
      <c r="O93" s="22">
        <v>50</v>
      </c>
      <c r="P93" s="37">
        <v>50</v>
      </c>
      <c r="Q93" s="23">
        <v>50</v>
      </c>
      <c r="R93" s="38">
        <v>50</v>
      </c>
      <c r="S93" s="23">
        <v>50</v>
      </c>
      <c r="T93" s="23">
        <v>50</v>
      </c>
      <c r="U93" s="23">
        <v>50</v>
      </c>
      <c r="V93" s="39">
        <f>IF($W$91=X93,F93,0)</f>
        <v>0</v>
      </c>
      <c r="W93" s="80"/>
      <c r="X93" s="37">
        <v>3</v>
      </c>
    </row>
    <row r="94" spans="2:24" x14ac:dyDescent="0.25">
      <c r="F94" s="98"/>
      <c r="G94" s="19"/>
      <c r="H94" s="20"/>
      <c r="I94" s="20"/>
      <c r="J94" s="20"/>
      <c r="K94" s="21"/>
      <c r="L94" s="22"/>
      <c r="M94" s="22"/>
      <c r="N94" s="22"/>
      <c r="O94" s="22"/>
      <c r="P94" s="37"/>
      <c r="Q94" s="23"/>
      <c r="R94" s="38"/>
      <c r="S94" s="23"/>
      <c r="T94" s="23"/>
      <c r="U94" s="23"/>
      <c r="V94" s="39"/>
      <c r="W94" s="80"/>
      <c r="X94" s="37"/>
    </row>
    <row r="95" spans="2:24" x14ac:dyDescent="0.25">
      <c r="B95" s="1" t="s">
        <v>4</v>
      </c>
      <c r="F95" s="98"/>
      <c r="G95" s="19"/>
      <c r="H95" s="20"/>
      <c r="I95" s="20"/>
      <c r="J95" s="20"/>
      <c r="K95" s="21"/>
      <c r="L95" s="22"/>
      <c r="M95" s="22"/>
      <c r="N95" s="22"/>
      <c r="O95" s="22"/>
      <c r="P95" s="37"/>
      <c r="Q95" s="23"/>
      <c r="R95" s="38"/>
      <c r="S95" s="23"/>
      <c r="T95" s="23"/>
      <c r="U95" s="23"/>
      <c r="V95" s="39"/>
      <c r="W95" s="80"/>
      <c r="X95" s="37"/>
    </row>
    <row r="96" spans="2:24" x14ac:dyDescent="0.25">
      <c r="C96" s="2" t="s">
        <v>60</v>
      </c>
      <c r="E96" s="115" t="str">
        <f>SUM(V96:V101) &amp; " Points"</f>
        <v>10 Points</v>
      </c>
      <c r="F96" s="98">
        <f t="shared" si="3"/>
        <v>10</v>
      </c>
      <c r="G96" s="19">
        <v>0</v>
      </c>
      <c r="H96" s="20">
        <v>0</v>
      </c>
      <c r="I96" s="20">
        <v>0</v>
      </c>
      <c r="J96" s="20">
        <v>0</v>
      </c>
      <c r="K96" s="21">
        <v>0</v>
      </c>
      <c r="L96" s="22">
        <v>0</v>
      </c>
      <c r="M96" s="22">
        <v>0</v>
      </c>
      <c r="N96" s="22">
        <v>0</v>
      </c>
      <c r="O96" s="22">
        <v>0</v>
      </c>
      <c r="P96" s="37">
        <v>5</v>
      </c>
      <c r="Q96" s="23">
        <v>10</v>
      </c>
      <c r="R96" s="38">
        <v>10</v>
      </c>
      <c r="S96" s="23">
        <v>10</v>
      </c>
      <c r="T96" s="23">
        <v>10</v>
      </c>
      <c r="U96" s="23">
        <v>10</v>
      </c>
      <c r="V96" s="39">
        <f t="shared" ref="V96:V101" si="4">IF($W$96=X96,F96,0)</f>
        <v>10</v>
      </c>
      <c r="W96" s="80">
        <v>1</v>
      </c>
      <c r="X96" s="37">
        <v>1</v>
      </c>
    </row>
    <row r="97" spans="2:24" x14ac:dyDescent="0.25">
      <c r="C97" s="2" t="s">
        <v>37</v>
      </c>
      <c r="E97" s="115"/>
      <c r="F97" s="98">
        <f t="shared" si="3"/>
        <v>10</v>
      </c>
      <c r="G97" s="19">
        <v>10</v>
      </c>
      <c r="H97" s="20">
        <v>10</v>
      </c>
      <c r="I97" s="20">
        <v>10</v>
      </c>
      <c r="J97" s="20">
        <v>10</v>
      </c>
      <c r="K97" s="21">
        <v>10</v>
      </c>
      <c r="L97" s="22">
        <v>10</v>
      </c>
      <c r="M97" s="22">
        <v>10</v>
      </c>
      <c r="N97" s="22">
        <v>10</v>
      </c>
      <c r="O97" s="22">
        <v>10</v>
      </c>
      <c r="P97" s="37">
        <v>10</v>
      </c>
      <c r="Q97" s="23">
        <v>10</v>
      </c>
      <c r="R97" s="38">
        <v>10</v>
      </c>
      <c r="S97" s="23">
        <v>10</v>
      </c>
      <c r="T97" s="23">
        <v>10</v>
      </c>
      <c r="U97" s="23">
        <v>10</v>
      </c>
      <c r="V97" s="39">
        <f t="shared" si="4"/>
        <v>0</v>
      </c>
      <c r="W97" s="80"/>
      <c r="X97" s="37">
        <v>2</v>
      </c>
    </row>
    <row r="98" spans="2:24" x14ac:dyDescent="0.25">
      <c r="C98" s="2" t="s">
        <v>83</v>
      </c>
      <c r="E98" s="115"/>
      <c r="F98" s="98">
        <f t="shared" si="3"/>
        <v>20</v>
      </c>
      <c r="G98" s="19">
        <v>20</v>
      </c>
      <c r="H98" s="20">
        <v>20</v>
      </c>
      <c r="I98" s="20">
        <v>20</v>
      </c>
      <c r="J98" s="20">
        <v>20</v>
      </c>
      <c r="K98" s="21">
        <v>20</v>
      </c>
      <c r="L98" s="22">
        <v>20</v>
      </c>
      <c r="M98" s="22">
        <v>20</v>
      </c>
      <c r="N98" s="22">
        <v>20</v>
      </c>
      <c r="O98" s="22">
        <v>20</v>
      </c>
      <c r="P98" s="37">
        <v>20</v>
      </c>
      <c r="Q98" s="23">
        <v>20</v>
      </c>
      <c r="R98" s="38">
        <v>20</v>
      </c>
      <c r="S98" s="23">
        <v>20</v>
      </c>
      <c r="T98" s="23">
        <v>20</v>
      </c>
      <c r="U98" s="23">
        <v>20</v>
      </c>
      <c r="V98" s="39">
        <f t="shared" si="4"/>
        <v>0</v>
      </c>
      <c r="W98" s="80"/>
      <c r="X98" s="37">
        <v>3</v>
      </c>
    </row>
    <row r="99" spans="2:24" x14ac:dyDescent="0.25">
      <c r="C99" s="2" t="s">
        <v>84</v>
      </c>
      <c r="E99" s="115"/>
      <c r="F99" s="98">
        <f t="shared" si="3"/>
        <v>20</v>
      </c>
      <c r="G99" s="34">
        <v>20</v>
      </c>
      <c r="H99" s="35">
        <v>20</v>
      </c>
      <c r="I99" s="35">
        <v>20</v>
      </c>
      <c r="J99" s="35">
        <v>20</v>
      </c>
      <c r="K99" s="36">
        <v>20</v>
      </c>
      <c r="L99" s="37">
        <v>20</v>
      </c>
      <c r="M99" s="37">
        <v>20</v>
      </c>
      <c r="N99" s="37">
        <v>20</v>
      </c>
      <c r="O99" s="37">
        <v>20</v>
      </c>
      <c r="P99" s="37">
        <v>20</v>
      </c>
      <c r="Q99" s="38">
        <v>20</v>
      </c>
      <c r="R99" s="38">
        <v>20</v>
      </c>
      <c r="S99" s="38">
        <v>20</v>
      </c>
      <c r="T99" s="38">
        <v>20</v>
      </c>
      <c r="U99" s="38">
        <v>20</v>
      </c>
      <c r="V99" s="39">
        <f t="shared" si="4"/>
        <v>0</v>
      </c>
      <c r="W99" s="80"/>
      <c r="X99" s="37">
        <v>4</v>
      </c>
    </row>
    <row r="100" spans="2:24" x14ac:dyDescent="0.25">
      <c r="C100" s="2" t="s">
        <v>82</v>
      </c>
      <c r="E100" s="115"/>
      <c r="F100" s="98">
        <f t="shared" si="3"/>
        <v>40</v>
      </c>
      <c r="G100" s="34">
        <v>40</v>
      </c>
      <c r="H100" s="35">
        <v>40</v>
      </c>
      <c r="I100" s="35">
        <v>40</v>
      </c>
      <c r="J100" s="35">
        <v>40</v>
      </c>
      <c r="K100" s="36">
        <v>40</v>
      </c>
      <c r="L100" s="37">
        <v>40</v>
      </c>
      <c r="M100" s="37">
        <v>40</v>
      </c>
      <c r="N100" s="37">
        <v>40</v>
      </c>
      <c r="O100" s="37">
        <v>40</v>
      </c>
      <c r="P100" s="37">
        <v>40</v>
      </c>
      <c r="Q100" s="38">
        <v>40</v>
      </c>
      <c r="R100" s="38">
        <v>40</v>
      </c>
      <c r="S100" s="38">
        <v>40</v>
      </c>
      <c r="T100" s="38">
        <v>40</v>
      </c>
      <c r="U100" s="38">
        <v>40</v>
      </c>
      <c r="V100" s="39">
        <f t="shared" si="4"/>
        <v>0</v>
      </c>
      <c r="W100" s="80"/>
      <c r="X100" s="37">
        <v>5</v>
      </c>
    </row>
    <row r="101" spans="2:24" x14ac:dyDescent="0.25">
      <c r="C101" s="2" t="s">
        <v>5</v>
      </c>
      <c r="E101" s="115"/>
      <c r="F101" s="98">
        <f t="shared" si="3"/>
        <v>50</v>
      </c>
      <c r="G101" s="19">
        <v>50</v>
      </c>
      <c r="H101" s="20">
        <v>50</v>
      </c>
      <c r="I101" s="20">
        <v>50</v>
      </c>
      <c r="J101" s="20">
        <v>50</v>
      </c>
      <c r="K101" s="21">
        <v>50</v>
      </c>
      <c r="L101" s="22">
        <v>50</v>
      </c>
      <c r="M101" s="22">
        <v>50</v>
      </c>
      <c r="N101" s="22">
        <v>50</v>
      </c>
      <c r="O101" s="22">
        <v>50</v>
      </c>
      <c r="P101" s="37">
        <v>50</v>
      </c>
      <c r="Q101" s="23">
        <v>50</v>
      </c>
      <c r="R101" s="38">
        <v>50</v>
      </c>
      <c r="S101" s="23">
        <v>50</v>
      </c>
      <c r="T101" s="23">
        <v>50</v>
      </c>
      <c r="U101" s="23">
        <v>50</v>
      </c>
      <c r="V101" s="39">
        <f t="shared" si="4"/>
        <v>0</v>
      </c>
      <c r="W101" s="80"/>
      <c r="X101" s="37">
        <v>6</v>
      </c>
    </row>
    <row r="102" spans="2:24" x14ac:dyDescent="0.25">
      <c r="F102" s="98"/>
      <c r="G102" s="19"/>
      <c r="H102" s="20"/>
      <c r="I102" s="20"/>
      <c r="J102" s="20"/>
      <c r="K102" s="21"/>
      <c r="L102" s="22"/>
      <c r="M102" s="22"/>
      <c r="N102" s="22"/>
      <c r="O102" s="22"/>
      <c r="P102" s="37"/>
      <c r="Q102" s="23"/>
      <c r="R102" s="38"/>
      <c r="S102" s="23"/>
      <c r="T102" s="23"/>
      <c r="U102" s="23"/>
      <c r="V102" s="39"/>
      <c r="W102" s="80"/>
      <c r="X102" s="37"/>
    </row>
    <row r="103" spans="2:24" x14ac:dyDescent="0.25">
      <c r="B103" s="1" t="s">
        <v>14</v>
      </c>
      <c r="F103" s="98"/>
      <c r="G103" s="19"/>
      <c r="H103" s="20"/>
      <c r="I103" s="20"/>
      <c r="J103" s="20"/>
      <c r="K103" s="21"/>
      <c r="L103" s="22"/>
      <c r="M103" s="22"/>
      <c r="N103" s="22"/>
      <c r="O103" s="22"/>
      <c r="P103" s="37"/>
      <c r="Q103" s="23"/>
      <c r="R103" s="38"/>
      <c r="S103" s="23"/>
      <c r="T103" s="23"/>
      <c r="U103" s="23"/>
      <c r="V103" s="39"/>
      <c r="W103" s="80"/>
      <c r="X103" s="37"/>
    </row>
    <row r="104" spans="2:24" x14ac:dyDescent="0.25">
      <c r="C104" s="2" t="s">
        <v>61</v>
      </c>
      <c r="E104" s="115" t="str">
        <f>SUM(V104:V106) &amp; " Points"</f>
        <v>10 Points</v>
      </c>
      <c r="F104" s="98">
        <f t="shared" si="3"/>
        <v>10</v>
      </c>
      <c r="G104" s="19">
        <v>0</v>
      </c>
      <c r="H104" s="20">
        <v>0</v>
      </c>
      <c r="I104" s="20">
        <v>0</v>
      </c>
      <c r="J104" s="20">
        <v>0</v>
      </c>
      <c r="K104" s="21">
        <v>0</v>
      </c>
      <c r="L104" s="22">
        <v>0</v>
      </c>
      <c r="M104" s="22">
        <v>0</v>
      </c>
      <c r="N104" s="22">
        <v>0</v>
      </c>
      <c r="O104" s="22">
        <v>0</v>
      </c>
      <c r="P104" s="37">
        <v>0</v>
      </c>
      <c r="Q104" s="23">
        <v>0</v>
      </c>
      <c r="R104" s="38">
        <v>10</v>
      </c>
      <c r="S104" s="23">
        <v>10</v>
      </c>
      <c r="T104" s="23">
        <v>10</v>
      </c>
      <c r="U104" s="23">
        <v>10</v>
      </c>
      <c r="V104" s="39">
        <f>IF($W$104=X104,F104,0)</f>
        <v>10</v>
      </c>
      <c r="W104" s="80">
        <v>1</v>
      </c>
      <c r="X104" s="37">
        <v>1</v>
      </c>
    </row>
    <row r="105" spans="2:24" x14ac:dyDescent="0.25">
      <c r="C105" s="2" t="s">
        <v>38</v>
      </c>
      <c r="E105" s="115"/>
      <c r="F105" s="98">
        <f t="shared" si="3"/>
        <v>10</v>
      </c>
      <c r="G105" s="19">
        <v>10</v>
      </c>
      <c r="H105" s="20">
        <v>10</v>
      </c>
      <c r="I105" s="20">
        <v>10</v>
      </c>
      <c r="J105" s="20">
        <v>10</v>
      </c>
      <c r="K105" s="21">
        <v>10</v>
      </c>
      <c r="L105" s="22">
        <v>10</v>
      </c>
      <c r="M105" s="22">
        <v>10</v>
      </c>
      <c r="N105" s="22">
        <v>10</v>
      </c>
      <c r="O105" s="22">
        <v>10</v>
      </c>
      <c r="P105" s="37">
        <v>10</v>
      </c>
      <c r="Q105" s="23">
        <v>10</v>
      </c>
      <c r="R105" s="38">
        <v>10</v>
      </c>
      <c r="S105" s="23">
        <v>10</v>
      </c>
      <c r="T105" s="23">
        <v>10</v>
      </c>
      <c r="U105" s="23">
        <v>10</v>
      </c>
      <c r="V105" s="39">
        <f>IF($W$104=X105,F105,0)</f>
        <v>0</v>
      </c>
      <c r="W105" s="80"/>
      <c r="X105" s="37">
        <v>2</v>
      </c>
    </row>
    <row r="106" spans="2:24" x14ac:dyDescent="0.25">
      <c r="C106" s="2" t="s">
        <v>13</v>
      </c>
      <c r="E106" s="115"/>
      <c r="F106" s="98">
        <f t="shared" si="3"/>
        <v>20</v>
      </c>
      <c r="G106" s="19">
        <v>20</v>
      </c>
      <c r="H106" s="20">
        <v>20</v>
      </c>
      <c r="I106" s="20">
        <v>20</v>
      </c>
      <c r="J106" s="20">
        <v>20</v>
      </c>
      <c r="K106" s="21">
        <v>20</v>
      </c>
      <c r="L106" s="22">
        <v>20</v>
      </c>
      <c r="M106" s="22">
        <v>20</v>
      </c>
      <c r="N106" s="22">
        <v>20</v>
      </c>
      <c r="O106" s="22">
        <v>20</v>
      </c>
      <c r="P106" s="37">
        <v>20</v>
      </c>
      <c r="Q106" s="23">
        <v>20</v>
      </c>
      <c r="R106" s="38">
        <v>20</v>
      </c>
      <c r="S106" s="23">
        <v>20</v>
      </c>
      <c r="T106" s="23">
        <v>20</v>
      </c>
      <c r="U106" s="23">
        <v>20</v>
      </c>
      <c r="V106" s="39">
        <f>IF($W$104=X106,F106,0)</f>
        <v>0</v>
      </c>
      <c r="W106" s="80"/>
      <c r="X106" s="37">
        <v>3</v>
      </c>
    </row>
    <row r="107" spans="2:24" x14ac:dyDescent="0.25">
      <c r="F107" s="98"/>
      <c r="G107" s="19"/>
      <c r="H107" s="20"/>
      <c r="I107" s="20"/>
      <c r="J107" s="20"/>
      <c r="K107" s="21"/>
      <c r="L107" s="22"/>
      <c r="M107" s="22"/>
      <c r="N107" s="22"/>
      <c r="O107" s="22"/>
      <c r="P107" s="37"/>
      <c r="Q107" s="23"/>
      <c r="R107" s="38"/>
      <c r="S107" s="23"/>
      <c r="T107" s="23"/>
      <c r="U107" s="23"/>
      <c r="V107" s="39"/>
      <c r="W107" s="80"/>
      <c r="X107" s="37"/>
    </row>
    <row r="108" spans="2:24" x14ac:dyDescent="0.25">
      <c r="B108" s="1" t="s">
        <v>6</v>
      </c>
      <c r="F108" s="98"/>
      <c r="G108" s="19"/>
      <c r="H108" s="20"/>
      <c r="I108" s="20"/>
      <c r="J108" s="20"/>
      <c r="K108" s="21"/>
      <c r="L108" s="22"/>
      <c r="M108" s="22"/>
      <c r="N108" s="22"/>
      <c r="O108" s="22"/>
      <c r="P108" s="37"/>
      <c r="Q108" s="23"/>
      <c r="R108" s="38"/>
      <c r="S108" s="23"/>
      <c r="T108" s="23"/>
      <c r="U108" s="23"/>
      <c r="V108" s="39"/>
      <c r="W108" s="80"/>
      <c r="X108" s="37"/>
    </row>
    <row r="109" spans="2:24" ht="15" customHeight="1" x14ac:dyDescent="0.25">
      <c r="C109" s="2" t="s">
        <v>62</v>
      </c>
      <c r="E109" s="115" t="str">
        <f>SUM(V109:V113) &amp; " Points"</f>
        <v>30 Points</v>
      </c>
      <c r="F109" s="98">
        <f t="shared" si="3"/>
        <v>30</v>
      </c>
      <c r="G109" s="19">
        <v>15</v>
      </c>
      <c r="H109" s="20">
        <v>0</v>
      </c>
      <c r="I109" s="20">
        <v>0</v>
      </c>
      <c r="J109" s="20">
        <v>0</v>
      </c>
      <c r="K109" s="21">
        <v>0</v>
      </c>
      <c r="L109" s="22">
        <v>0</v>
      </c>
      <c r="M109" s="22">
        <v>0</v>
      </c>
      <c r="N109" s="22">
        <v>0</v>
      </c>
      <c r="O109" s="22">
        <v>0</v>
      </c>
      <c r="P109" s="37">
        <v>5</v>
      </c>
      <c r="Q109" s="23">
        <v>15</v>
      </c>
      <c r="R109" s="38">
        <v>30</v>
      </c>
      <c r="S109" s="23">
        <v>30</v>
      </c>
      <c r="T109" s="23">
        <v>30</v>
      </c>
      <c r="U109" s="23">
        <v>30</v>
      </c>
      <c r="V109" s="39">
        <f>IF($W$109=X109,F109,0)</f>
        <v>30</v>
      </c>
      <c r="W109" s="80">
        <v>1</v>
      </c>
      <c r="X109" s="37">
        <v>1</v>
      </c>
    </row>
    <row r="110" spans="2:24" ht="15" customHeight="1" x14ac:dyDescent="0.25">
      <c r="C110" s="2" t="s">
        <v>24</v>
      </c>
      <c r="E110" s="115"/>
      <c r="F110" s="98">
        <f t="shared" si="3"/>
        <v>20</v>
      </c>
      <c r="G110" s="19">
        <v>20</v>
      </c>
      <c r="H110" s="20">
        <v>20</v>
      </c>
      <c r="I110" s="20">
        <v>20</v>
      </c>
      <c r="J110" s="20">
        <v>20</v>
      </c>
      <c r="K110" s="21">
        <v>20</v>
      </c>
      <c r="L110" s="22">
        <v>20</v>
      </c>
      <c r="M110" s="22">
        <v>20</v>
      </c>
      <c r="N110" s="22">
        <v>20</v>
      </c>
      <c r="O110" s="22">
        <v>20</v>
      </c>
      <c r="P110" s="37">
        <v>20</v>
      </c>
      <c r="Q110" s="23">
        <v>20</v>
      </c>
      <c r="R110" s="38">
        <v>20</v>
      </c>
      <c r="S110" s="23">
        <v>20</v>
      </c>
      <c r="T110" s="23">
        <v>20</v>
      </c>
      <c r="U110" s="23">
        <v>20</v>
      </c>
      <c r="V110" s="39">
        <f>IF($W$109=X110,F110,0)</f>
        <v>0</v>
      </c>
      <c r="W110" s="80"/>
      <c r="X110" s="37">
        <v>2</v>
      </c>
    </row>
    <row r="111" spans="2:24" ht="15" customHeight="1" x14ac:dyDescent="0.25">
      <c r="C111" s="2" t="s">
        <v>67</v>
      </c>
      <c r="E111" s="115"/>
      <c r="F111" s="98">
        <f t="shared" si="3"/>
        <v>30</v>
      </c>
      <c r="G111" s="19">
        <v>30</v>
      </c>
      <c r="H111" s="20">
        <v>30</v>
      </c>
      <c r="I111" s="20">
        <v>30</v>
      </c>
      <c r="J111" s="20">
        <v>30</v>
      </c>
      <c r="K111" s="21">
        <v>30</v>
      </c>
      <c r="L111" s="22">
        <v>30</v>
      </c>
      <c r="M111" s="22">
        <v>30</v>
      </c>
      <c r="N111" s="22">
        <v>30</v>
      </c>
      <c r="O111" s="22">
        <v>30</v>
      </c>
      <c r="P111" s="37">
        <v>30</v>
      </c>
      <c r="Q111" s="23">
        <v>30</v>
      </c>
      <c r="R111" s="38">
        <v>30</v>
      </c>
      <c r="S111" s="23">
        <v>30</v>
      </c>
      <c r="T111" s="23">
        <v>30</v>
      </c>
      <c r="U111" s="23">
        <v>30</v>
      </c>
      <c r="V111" s="39">
        <f>IF($W$109=X111,F111,0)</f>
        <v>0</v>
      </c>
      <c r="W111" s="80"/>
      <c r="X111" s="37">
        <v>3</v>
      </c>
    </row>
    <row r="112" spans="2:24" ht="15" customHeight="1" x14ac:dyDescent="0.25">
      <c r="C112" s="2" t="s">
        <v>25</v>
      </c>
      <c r="E112" s="115"/>
      <c r="F112" s="98">
        <f t="shared" si="3"/>
        <v>30</v>
      </c>
      <c r="G112" s="19">
        <v>30</v>
      </c>
      <c r="H112" s="20">
        <v>30</v>
      </c>
      <c r="I112" s="20">
        <v>30</v>
      </c>
      <c r="J112" s="20">
        <v>30</v>
      </c>
      <c r="K112" s="21">
        <v>30</v>
      </c>
      <c r="L112" s="22">
        <v>30</v>
      </c>
      <c r="M112" s="22">
        <v>30</v>
      </c>
      <c r="N112" s="22">
        <v>30</v>
      </c>
      <c r="O112" s="22">
        <v>30</v>
      </c>
      <c r="P112" s="37">
        <v>30</v>
      </c>
      <c r="Q112" s="23">
        <v>30</v>
      </c>
      <c r="R112" s="38">
        <v>30</v>
      </c>
      <c r="S112" s="23">
        <v>30</v>
      </c>
      <c r="T112" s="23">
        <v>30</v>
      </c>
      <c r="U112" s="23">
        <v>30</v>
      </c>
      <c r="V112" s="39">
        <f>IF($W$109=X112,F112,0)</f>
        <v>0</v>
      </c>
      <c r="W112" s="80"/>
      <c r="X112" s="37">
        <v>4</v>
      </c>
    </row>
    <row r="113" spans="2:24" ht="15" customHeight="1" x14ac:dyDescent="0.25">
      <c r="C113" s="2" t="s">
        <v>113</v>
      </c>
      <c r="E113" s="115"/>
      <c r="F113" s="98">
        <f t="shared" si="3"/>
        <v>80</v>
      </c>
      <c r="G113" s="19">
        <v>80</v>
      </c>
      <c r="H113" s="20">
        <v>80</v>
      </c>
      <c r="I113" s="20">
        <v>80</v>
      </c>
      <c r="J113" s="20">
        <v>80</v>
      </c>
      <c r="K113" s="21">
        <v>80</v>
      </c>
      <c r="L113" s="22">
        <v>80</v>
      </c>
      <c r="M113" s="22">
        <v>80</v>
      </c>
      <c r="N113" s="22">
        <v>80</v>
      </c>
      <c r="O113" s="22">
        <v>80</v>
      </c>
      <c r="P113" s="37">
        <v>80</v>
      </c>
      <c r="Q113" s="23">
        <v>80</v>
      </c>
      <c r="R113" s="38">
        <v>80</v>
      </c>
      <c r="S113" s="23">
        <v>80</v>
      </c>
      <c r="T113" s="23">
        <v>80</v>
      </c>
      <c r="U113" s="23">
        <v>80</v>
      </c>
      <c r="V113" s="39">
        <f>IF($W$109=X113,F113,0)</f>
        <v>0</v>
      </c>
      <c r="W113" s="80"/>
      <c r="X113" s="37">
        <v>5</v>
      </c>
    </row>
    <row r="114" spans="2:24" x14ac:dyDescent="0.25">
      <c r="F114" s="98"/>
      <c r="G114" s="19"/>
      <c r="H114" s="20"/>
      <c r="I114" s="20"/>
      <c r="J114" s="20"/>
      <c r="K114" s="21"/>
      <c r="L114" s="22"/>
      <c r="M114" s="22"/>
      <c r="N114" s="22"/>
      <c r="O114" s="22"/>
      <c r="P114" s="37"/>
      <c r="Q114" s="23"/>
      <c r="R114" s="38"/>
      <c r="S114" s="23"/>
      <c r="T114" s="23"/>
      <c r="U114" s="23"/>
      <c r="V114" s="39"/>
      <c r="W114" s="80"/>
      <c r="X114" s="37"/>
    </row>
    <row r="115" spans="2:24" x14ac:dyDescent="0.25">
      <c r="B115" s="1" t="s">
        <v>23</v>
      </c>
      <c r="F115" s="98"/>
      <c r="G115" s="19"/>
      <c r="H115" s="20"/>
      <c r="I115" s="20"/>
      <c r="J115" s="20"/>
      <c r="K115" s="21"/>
      <c r="L115" s="22"/>
      <c r="M115" s="22"/>
      <c r="N115" s="22"/>
      <c r="O115" s="22"/>
      <c r="P115" s="37"/>
      <c r="Q115" s="23"/>
      <c r="R115" s="38"/>
      <c r="S115" s="23"/>
      <c r="T115" s="23"/>
      <c r="U115" s="23"/>
      <c r="V115" s="39"/>
      <c r="W115" s="80"/>
      <c r="X115" s="37"/>
    </row>
    <row r="116" spans="2:24" x14ac:dyDescent="0.25">
      <c r="C116" s="2" t="s">
        <v>104</v>
      </c>
      <c r="E116" s="115" t="str">
        <f>SUM(V116:V117) &amp; " Points"</f>
        <v>10 Points</v>
      </c>
      <c r="F116" s="98">
        <f t="shared" si="3"/>
        <v>10</v>
      </c>
      <c r="G116" s="19">
        <v>0</v>
      </c>
      <c r="H116" s="20">
        <v>0</v>
      </c>
      <c r="I116" s="20">
        <v>0</v>
      </c>
      <c r="J116" s="20">
        <v>0</v>
      </c>
      <c r="K116" s="21">
        <v>0</v>
      </c>
      <c r="L116" s="22">
        <v>0</v>
      </c>
      <c r="M116" s="22">
        <v>0</v>
      </c>
      <c r="N116" s="22">
        <v>0</v>
      </c>
      <c r="O116" s="22">
        <v>0</v>
      </c>
      <c r="P116" s="37">
        <v>0</v>
      </c>
      <c r="Q116" s="23">
        <v>0</v>
      </c>
      <c r="R116" s="38">
        <v>0</v>
      </c>
      <c r="S116" s="23">
        <v>0</v>
      </c>
      <c r="T116" s="23">
        <v>10</v>
      </c>
      <c r="U116" s="23">
        <v>10</v>
      </c>
      <c r="V116" s="39">
        <f>IF($W$116=X116,F116,0)</f>
        <v>10</v>
      </c>
      <c r="W116" s="80">
        <v>1</v>
      </c>
      <c r="X116" s="37">
        <v>1</v>
      </c>
    </row>
    <row r="117" spans="2:24" x14ac:dyDescent="0.25">
      <c r="C117" s="2" t="s">
        <v>105</v>
      </c>
      <c r="E117" s="115"/>
      <c r="F117" s="98">
        <f t="shared" si="3"/>
        <v>10</v>
      </c>
      <c r="G117" s="34">
        <v>10</v>
      </c>
      <c r="H117" s="35">
        <v>10</v>
      </c>
      <c r="I117" s="35">
        <v>10</v>
      </c>
      <c r="J117" s="35">
        <v>10</v>
      </c>
      <c r="K117" s="36">
        <v>10</v>
      </c>
      <c r="L117" s="37">
        <v>10</v>
      </c>
      <c r="M117" s="37">
        <v>10</v>
      </c>
      <c r="N117" s="37">
        <v>10</v>
      </c>
      <c r="O117" s="37">
        <v>10</v>
      </c>
      <c r="P117" s="37">
        <v>10</v>
      </c>
      <c r="Q117" s="38">
        <v>10</v>
      </c>
      <c r="R117" s="38">
        <v>10</v>
      </c>
      <c r="S117" s="38">
        <v>10</v>
      </c>
      <c r="T117" s="38">
        <v>10</v>
      </c>
      <c r="U117" s="38">
        <v>10</v>
      </c>
      <c r="V117" s="39">
        <f>IF($W$116=X117,F117,0)</f>
        <v>0</v>
      </c>
      <c r="W117" s="80"/>
      <c r="X117" s="37">
        <v>2</v>
      </c>
    </row>
    <row r="118" spans="2:24" x14ac:dyDescent="0.25">
      <c r="F118" s="98">
        <f t="shared" si="3"/>
        <v>0</v>
      </c>
      <c r="G118" s="19"/>
      <c r="H118" s="20"/>
      <c r="I118" s="20"/>
      <c r="J118" s="20"/>
      <c r="K118" s="21"/>
      <c r="L118" s="22"/>
      <c r="M118" s="22"/>
      <c r="N118" s="22"/>
      <c r="O118" s="22"/>
      <c r="P118" s="37"/>
      <c r="Q118" s="23"/>
      <c r="R118" s="38"/>
      <c r="S118" s="23"/>
      <c r="T118" s="23"/>
      <c r="U118" s="23"/>
      <c r="V118" s="39"/>
      <c r="W118" s="80"/>
      <c r="X118" s="37"/>
    </row>
    <row r="119" spans="2:24" x14ac:dyDescent="0.25">
      <c r="B119" s="1" t="s">
        <v>7</v>
      </c>
      <c r="F119" s="98">
        <f t="shared" si="3"/>
        <v>0</v>
      </c>
      <c r="G119" s="19"/>
      <c r="H119" s="20"/>
      <c r="I119" s="20"/>
      <c r="J119" s="20"/>
      <c r="K119" s="21"/>
      <c r="L119" s="22"/>
      <c r="M119" s="22"/>
      <c r="N119" s="22"/>
      <c r="O119" s="22"/>
      <c r="P119" s="37"/>
      <c r="Q119" s="23"/>
      <c r="R119" s="38"/>
      <c r="S119" s="23"/>
      <c r="T119" s="23"/>
      <c r="U119" s="23"/>
      <c r="V119" s="39"/>
      <c r="W119" s="80"/>
      <c r="X119" s="37"/>
    </row>
    <row r="120" spans="2:24" x14ac:dyDescent="0.25">
      <c r="C120" s="2" t="s">
        <v>15</v>
      </c>
      <c r="E120" s="115" t="str">
        <f>SUM(V120:V122) &amp; " Points"</f>
        <v>0 Points</v>
      </c>
      <c r="F120" s="98">
        <f t="shared" si="3"/>
        <v>0</v>
      </c>
      <c r="G120" s="19">
        <v>0</v>
      </c>
      <c r="H120" s="20">
        <v>0</v>
      </c>
      <c r="I120" s="20">
        <v>0</v>
      </c>
      <c r="J120" s="20">
        <v>0</v>
      </c>
      <c r="K120" s="21">
        <v>0</v>
      </c>
      <c r="L120" s="22">
        <v>0</v>
      </c>
      <c r="M120" s="22">
        <v>0</v>
      </c>
      <c r="N120" s="22">
        <v>0</v>
      </c>
      <c r="O120" s="22">
        <v>0</v>
      </c>
      <c r="P120" s="37">
        <v>0</v>
      </c>
      <c r="Q120" s="23">
        <v>0</v>
      </c>
      <c r="R120" s="38">
        <v>0</v>
      </c>
      <c r="S120" s="23">
        <v>0</v>
      </c>
      <c r="T120" s="23">
        <v>0</v>
      </c>
      <c r="U120" s="23">
        <v>0</v>
      </c>
      <c r="V120" s="39">
        <f>IF($W$120=X120,F120,0)</f>
        <v>0</v>
      </c>
      <c r="W120" s="80">
        <v>1</v>
      </c>
      <c r="X120" s="37">
        <v>1</v>
      </c>
    </row>
    <row r="121" spans="2:24" x14ac:dyDescent="0.25">
      <c r="C121" s="2" t="s">
        <v>80</v>
      </c>
      <c r="E121" s="115"/>
      <c r="F121" s="98">
        <f t="shared" si="3"/>
        <v>30</v>
      </c>
      <c r="G121" s="19">
        <v>30</v>
      </c>
      <c r="H121" s="20">
        <v>30</v>
      </c>
      <c r="I121" s="20">
        <v>30</v>
      </c>
      <c r="J121" s="20">
        <v>30</v>
      </c>
      <c r="K121" s="21">
        <v>30</v>
      </c>
      <c r="L121" s="22">
        <v>30</v>
      </c>
      <c r="M121" s="22">
        <v>30</v>
      </c>
      <c r="N121" s="22">
        <v>30</v>
      </c>
      <c r="O121" s="22">
        <v>30</v>
      </c>
      <c r="P121" s="37">
        <v>30</v>
      </c>
      <c r="Q121" s="23">
        <v>30</v>
      </c>
      <c r="R121" s="38">
        <v>30</v>
      </c>
      <c r="S121" s="23">
        <v>30</v>
      </c>
      <c r="T121" s="23">
        <v>30</v>
      </c>
      <c r="U121" s="23">
        <v>30</v>
      </c>
      <c r="V121" s="39">
        <f>IF($W$120=X121,F121,0)</f>
        <v>0</v>
      </c>
      <c r="W121" s="80"/>
      <c r="X121" s="37">
        <v>2</v>
      </c>
    </row>
    <row r="122" spans="2:24" x14ac:dyDescent="0.25">
      <c r="C122" s="2" t="s">
        <v>8</v>
      </c>
      <c r="E122" s="115"/>
      <c r="F122" s="98">
        <f t="shared" si="3"/>
        <v>40</v>
      </c>
      <c r="G122" s="19">
        <v>40</v>
      </c>
      <c r="H122" s="20">
        <v>40</v>
      </c>
      <c r="I122" s="20">
        <v>40</v>
      </c>
      <c r="J122" s="20">
        <v>40</v>
      </c>
      <c r="K122" s="21">
        <v>40</v>
      </c>
      <c r="L122" s="22">
        <v>40</v>
      </c>
      <c r="M122" s="22">
        <v>40</v>
      </c>
      <c r="N122" s="22">
        <v>40</v>
      </c>
      <c r="O122" s="22">
        <v>40</v>
      </c>
      <c r="P122" s="37">
        <v>40</v>
      </c>
      <c r="Q122" s="23">
        <v>40</v>
      </c>
      <c r="R122" s="38">
        <v>40</v>
      </c>
      <c r="S122" s="23">
        <v>40</v>
      </c>
      <c r="T122" s="23">
        <v>40</v>
      </c>
      <c r="U122" s="23">
        <v>40</v>
      </c>
      <c r="V122" s="39">
        <f>IF($W$120=X122,F122,0)</f>
        <v>0</v>
      </c>
      <c r="W122" s="80"/>
      <c r="X122" s="37">
        <v>3</v>
      </c>
    </row>
    <row r="123" spans="2:24" x14ac:dyDescent="0.25">
      <c r="F123" s="98"/>
      <c r="G123" s="19"/>
      <c r="H123" s="20"/>
      <c r="I123" s="20"/>
      <c r="J123" s="20"/>
      <c r="K123" s="21"/>
      <c r="L123" s="22"/>
      <c r="M123" s="22"/>
      <c r="N123" s="22"/>
      <c r="O123" s="22"/>
      <c r="P123" s="37"/>
      <c r="Q123" s="23"/>
      <c r="R123" s="38"/>
      <c r="S123" s="23"/>
      <c r="T123" s="23"/>
      <c r="U123" s="23"/>
      <c r="V123" s="39"/>
      <c r="W123" s="80"/>
      <c r="X123" s="37"/>
    </row>
    <row r="124" spans="2:24" x14ac:dyDescent="0.25">
      <c r="B124" s="1" t="s">
        <v>9</v>
      </c>
      <c r="D124" s="43" t="s">
        <v>107</v>
      </c>
      <c r="F124" s="98"/>
      <c r="G124" s="19"/>
      <c r="H124" s="20"/>
      <c r="I124" s="20"/>
      <c r="J124" s="20"/>
      <c r="K124" s="21"/>
      <c r="L124" s="22"/>
      <c r="M124" s="22"/>
      <c r="N124" s="22"/>
      <c r="O124" s="22"/>
      <c r="P124" s="37"/>
      <c r="Q124" s="23"/>
      <c r="R124" s="38"/>
      <c r="S124" s="23"/>
      <c r="T124" s="23"/>
      <c r="U124" s="23"/>
      <c r="V124" s="39"/>
      <c r="W124" s="80"/>
      <c r="X124" s="37"/>
    </row>
    <row r="125" spans="2:24" x14ac:dyDescent="0.25">
      <c r="C125" s="2" t="s">
        <v>70</v>
      </c>
      <c r="E125" s="115" t="str">
        <f>SUM(V125:V127) &amp; " Points"</f>
        <v>0 Points</v>
      </c>
      <c r="F125" s="98">
        <f t="shared" si="3"/>
        <v>0</v>
      </c>
      <c r="G125" s="19">
        <v>0</v>
      </c>
      <c r="H125" s="20">
        <v>0</v>
      </c>
      <c r="I125" s="20">
        <v>0</v>
      </c>
      <c r="J125" s="20">
        <v>0</v>
      </c>
      <c r="K125" s="21">
        <v>0</v>
      </c>
      <c r="L125" s="22">
        <v>0</v>
      </c>
      <c r="M125" s="22">
        <v>0</v>
      </c>
      <c r="N125" s="22">
        <v>0</v>
      </c>
      <c r="O125" s="22">
        <v>0</v>
      </c>
      <c r="P125" s="37">
        <v>0</v>
      </c>
      <c r="Q125" s="23">
        <v>0</v>
      </c>
      <c r="R125" s="38">
        <v>0</v>
      </c>
      <c r="S125" s="23">
        <v>0</v>
      </c>
      <c r="T125" s="23">
        <v>0</v>
      </c>
      <c r="U125" s="23">
        <v>0</v>
      </c>
      <c r="V125" s="39">
        <f>IF($W$125=X125,F125,0)</f>
        <v>0</v>
      </c>
      <c r="W125" s="80">
        <v>1</v>
      </c>
      <c r="X125" s="37">
        <v>1</v>
      </c>
    </row>
    <row r="126" spans="2:24" x14ac:dyDescent="0.25">
      <c r="C126" s="2" t="s">
        <v>108</v>
      </c>
      <c r="E126" s="115"/>
      <c r="F126" s="98">
        <f t="shared" ref="F126:F181" si="5">IF($G$14=1,G126,IF($G$14=2,H126,IF($G$14=3,I126,IF($G$14=4,J126,IF($G$14=5,K126,IF($G$14=6,L126,IF($G$14=7,M126,IF($G$14=8,N126,IF($G$14=9,O126,IF($G$14=10,P126,IF($G$14=11,Q126,IF($G$14=12,R126,IF($G$14=13,S126,IF($G$14=14,T126,U126))))))))))))))</f>
        <v>40</v>
      </c>
      <c r="G126" s="19">
        <v>40</v>
      </c>
      <c r="H126" s="20">
        <v>40</v>
      </c>
      <c r="I126" s="20">
        <v>40</v>
      </c>
      <c r="J126" s="20">
        <v>40</v>
      </c>
      <c r="K126" s="21">
        <v>40</v>
      </c>
      <c r="L126" s="22">
        <v>40</v>
      </c>
      <c r="M126" s="22">
        <v>40</v>
      </c>
      <c r="N126" s="22">
        <v>40</v>
      </c>
      <c r="O126" s="22">
        <v>40</v>
      </c>
      <c r="P126" s="37">
        <v>40</v>
      </c>
      <c r="Q126" s="23">
        <v>40</v>
      </c>
      <c r="R126" s="38">
        <v>40</v>
      </c>
      <c r="S126" s="23">
        <v>40</v>
      </c>
      <c r="T126" s="23">
        <v>40</v>
      </c>
      <c r="U126" s="23">
        <v>40</v>
      </c>
      <c r="V126" s="39">
        <f>IF($W$125=X126,F126,0)</f>
        <v>0</v>
      </c>
      <c r="W126" s="80"/>
      <c r="X126" s="37">
        <v>2</v>
      </c>
    </row>
    <row r="127" spans="2:24" x14ac:dyDescent="0.25">
      <c r="C127" s="2" t="s">
        <v>109</v>
      </c>
      <c r="E127" s="115"/>
      <c r="F127" s="98">
        <f t="shared" si="5"/>
        <v>80</v>
      </c>
      <c r="G127" s="19">
        <v>80</v>
      </c>
      <c r="H127" s="20">
        <v>80</v>
      </c>
      <c r="I127" s="20">
        <v>80</v>
      </c>
      <c r="J127" s="20">
        <v>80</v>
      </c>
      <c r="K127" s="21">
        <v>80</v>
      </c>
      <c r="L127" s="22">
        <v>80</v>
      </c>
      <c r="M127" s="22">
        <v>80</v>
      </c>
      <c r="N127" s="22">
        <v>80</v>
      </c>
      <c r="O127" s="22">
        <v>80</v>
      </c>
      <c r="P127" s="37">
        <v>80</v>
      </c>
      <c r="Q127" s="23">
        <v>80</v>
      </c>
      <c r="R127" s="38">
        <v>80</v>
      </c>
      <c r="S127" s="23">
        <v>80</v>
      </c>
      <c r="T127" s="23">
        <v>80</v>
      </c>
      <c r="U127" s="23">
        <v>80</v>
      </c>
      <c r="V127" s="39">
        <f>IF($W$125=X127,F127,0)</f>
        <v>0</v>
      </c>
      <c r="W127" s="80"/>
      <c r="X127" s="37">
        <v>3</v>
      </c>
    </row>
    <row r="128" spans="2:24" s="54" customFormat="1" ht="15.75" customHeight="1" x14ac:dyDescent="0.25">
      <c r="B128" s="53"/>
      <c r="E128" s="52"/>
      <c r="F128" s="98"/>
      <c r="G128" s="34"/>
      <c r="H128" s="35"/>
      <c r="I128" s="35"/>
      <c r="J128" s="35"/>
      <c r="K128" s="36"/>
      <c r="L128" s="37"/>
      <c r="M128" s="37"/>
      <c r="N128" s="37"/>
      <c r="O128" s="37"/>
      <c r="P128" s="37"/>
      <c r="Q128" s="38"/>
      <c r="R128" s="38"/>
      <c r="S128" s="38"/>
      <c r="T128" s="38"/>
      <c r="U128" s="38"/>
      <c r="V128" s="39"/>
      <c r="W128" s="80"/>
      <c r="X128" s="37"/>
    </row>
    <row r="129" spans="2:24" s="48" customFormat="1" ht="15.75" customHeight="1" x14ac:dyDescent="0.25">
      <c r="B129" s="51" t="s">
        <v>120</v>
      </c>
      <c r="E129" s="46"/>
      <c r="F129" s="98"/>
      <c r="G129" s="34"/>
      <c r="H129" s="35"/>
      <c r="I129" s="35"/>
      <c r="J129" s="35"/>
      <c r="K129" s="36"/>
      <c r="L129" s="37"/>
      <c r="M129" s="37"/>
      <c r="N129" s="37"/>
      <c r="O129" s="37"/>
      <c r="P129" s="37"/>
      <c r="Q129" s="38"/>
      <c r="R129" s="38"/>
      <c r="S129" s="38"/>
      <c r="T129" s="38"/>
      <c r="U129" s="38"/>
      <c r="V129" s="39"/>
      <c r="W129" s="80"/>
      <c r="X129" s="37"/>
    </row>
    <row r="130" spans="2:24" s="50" customFormat="1" x14ac:dyDescent="0.25">
      <c r="B130" s="51"/>
      <c r="C130" s="50" t="str">
        <f>"Less than or equal to : "&amp;IF(G14&lt;8,E30,E31)</f>
        <v>Less than or equal to : 255</v>
      </c>
      <c r="E130" s="115" t="str">
        <f>SUM(V130:V132) &amp; " Points"</f>
        <v>0 Points</v>
      </c>
      <c r="F130" s="98">
        <f t="shared" si="5"/>
        <v>0</v>
      </c>
      <c r="G130" s="34">
        <v>0</v>
      </c>
      <c r="H130" s="35">
        <v>0</v>
      </c>
      <c r="I130" s="35">
        <v>0</v>
      </c>
      <c r="J130" s="35">
        <v>0</v>
      </c>
      <c r="K130" s="36">
        <v>0</v>
      </c>
      <c r="L130" s="37">
        <v>0</v>
      </c>
      <c r="M130" s="37">
        <v>0</v>
      </c>
      <c r="N130" s="37">
        <v>0</v>
      </c>
      <c r="O130" s="37">
        <v>0</v>
      </c>
      <c r="P130" s="37">
        <v>0</v>
      </c>
      <c r="Q130" s="38">
        <v>0</v>
      </c>
      <c r="R130" s="38">
        <v>0</v>
      </c>
      <c r="S130" s="38">
        <v>0</v>
      </c>
      <c r="T130" s="38">
        <v>0</v>
      </c>
      <c r="U130" s="38">
        <v>0</v>
      </c>
      <c r="V130" s="39">
        <f>IF($W$130=X130,F130,0)</f>
        <v>0</v>
      </c>
      <c r="W130" s="80">
        <v>1</v>
      </c>
      <c r="X130" s="37">
        <v>1</v>
      </c>
    </row>
    <row r="131" spans="2:24" s="48" customFormat="1" x14ac:dyDescent="0.25">
      <c r="B131" s="47"/>
      <c r="C131" s="48" t="str">
        <f>"Greater than : "&amp;IF(G14&lt;8,E30,E31)&amp;" but less than or equal to "&amp; IF(G14&lt;8,F30,F31)</f>
        <v>Greater than : 255 but less than or equal to 275</v>
      </c>
      <c r="E131" s="115"/>
      <c r="F131" s="98">
        <f t="shared" si="5"/>
        <v>30</v>
      </c>
      <c r="G131" s="34">
        <v>30</v>
      </c>
      <c r="H131" s="35">
        <v>30</v>
      </c>
      <c r="I131" s="35">
        <v>30</v>
      </c>
      <c r="J131" s="35">
        <v>30</v>
      </c>
      <c r="K131" s="36">
        <v>30</v>
      </c>
      <c r="L131" s="37">
        <v>30</v>
      </c>
      <c r="M131" s="37">
        <v>30</v>
      </c>
      <c r="N131" s="37">
        <v>30</v>
      </c>
      <c r="O131" s="37">
        <v>30</v>
      </c>
      <c r="P131" s="37">
        <v>30</v>
      </c>
      <c r="Q131" s="38">
        <v>30</v>
      </c>
      <c r="R131" s="38">
        <v>30</v>
      </c>
      <c r="S131" s="38">
        <v>30</v>
      </c>
      <c r="T131" s="38">
        <v>30</v>
      </c>
      <c r="U131" s="38">
        <v>30</v>
      </c>
      <c r="V131" s="39">
        <f>IF($W$130=X131,F131,0)</f>
        <v>0</v>
      </c>
      <c r="W131" s="80"/>
      <c r="X131" s="37">
        <v>2</v>
      </c>
    </row>
    <row r="132" spans="2:24" s="48" customFormat="1" x14ac:dyDescent="0.25">
      <c r="B132" s="47"/>
      <c r="C132" s="48" t="str">
        <f xml:space="preserve"> "Greater than : " &amp; IF(G14&lt;8,F30,F31)</f>
        <v>Greater than : 275</v>
      </c>
      <c r="E132" s="115"/>
      <c r="F132" s="98">
        <f t="shared" si="5"/>
        <v>60</v>
      </c>
      <c r="G132" s="34">
        <v>60</v>
      </c>
      <c r="H132" s="35">
        <v>60</v>
      </c>
      <c r="I132" s="35">
        <v>60</v>
      </c>
      <c r="J132" s="35">
        <v>60</v>
      </c>
      <c r="K132" s="36">
        <v>60</v>
      </c>
      <c r="L132" s="37">
        <v>60</v>
      </c>
      <c r="M132" s="37">
        <v>60</v>
      </c>
      <c r="N132" s="37">
        <v>60</v>
      </c>
      <c r="O132" s="37">
        <v>60</v>
      </c>
      <c r="P132" s="37">
        <v>60</v>
      </c>
      <c r="Q132" s="38">
        <v>60</v>
      </c>
      <c r="R132" s="38">
        <v>60</v>
      </c>
      <c r="S132" s="38">
        <v>60</v>
      </c>
      <c r="T132" s="38">
        <v>60</v>
      </c>
      <c r="U132" s="38">
        <v>60</v>
      </c>
      <c r="V132" s="39">
        <f>IF($W$130=X132,F132,0)</f>
        <v>0</v>
      </c>
      <c r="W132" s="80"/>
      <c r="X132" s="37">
        <v>3</v>
      </c>
    </row>
    <row r="133" spans="2:24" x14ac:dyDescent="0.25">
      <c r="F133" s="98"/>
      <c r="G133" s="19"/>
      <c r="H133" s="20"/>
      <c r="I133" s="20"/>
      <c r="J133" s="20"/>
      <c r="K133" s="21"/>
      <c r="L133" s="22"/>
      <c r="M133" s="22"/>
      <c r="N133" s="22"/>
      <c r="O133" s="22"/>
      <c r="P133" s="37"/>
      <c r="Q133" s="23"/>
      <c r="R133" s="38"/>
      <c r="S133" s="23"/>
      <c r="T133" s="23"/>
      <c r="U133" s="23"/>
      <c r="V133" s="24"/>
      <c r="W133" s="80"/>
      <c r="X133" s="37"/>
    </row>
    <row r="134" spans="2:24" x14ac:dyDescent="0.25">
      <c r="B134" s="1" t="s">
        <v>41</v>
      </c>
      <c r="F134" s="98"/>
      <c r="G134" s="19"/>
      <c r="H134" s="20"/>
      <c r="I134" s="20"/>
      <c r="J134" s="20"/>
      <c r="K134" s="21"/>
      <c r="L134" s="22"/>
      <c r="M134" s="22"/>
      <c r="N134" s="22"/>
      <c r="O134" s="22"/>
      <c r="P134" s="37"/>
      <c r="Q134" s="23"/>
      <c r="R134" s="38"/>
      <c r="S134" s="23"/>
      <c r="T134" s="23"/>
      <c r="U134" s="23"/>
      <c r="V134" s="24"/>
      <c r="W134" s="80"/>
      <c r="X134" s="37"/>
    </row>
    <row r="135" spans="2:24" x14ac:dyDescent="0.25">
      <c r="C135" s="2" t="s">
        <v>66</v>
      </c>
      <c r="E135" s="115" t="str">
        <f>SUM(V135:V142) &amp; " Points"</f>
        <v>0 Points</v>
      </c>
      <c r="F135" s="98">
        <f t="shared" si="5"/>
        <v>10</v>
      </c>
      <c r="G135" s="34">
        <v>10</v>
      </c>
      <c r="H135" s="35">
        <v>10</v>
      </c>
      <c r="I135" s="35">
        <v>10</v>
      </c>
      <c r="J135" s="35">
        <v>10</v>
      </c>
      <c r="K135" s="36">
        <v>10</v>
      </c>
      <c r="L135" s="37">
        <v>10</v>
      </c>
      <c r="M135" s="37">
        <v>10</v>
      </c>
      <c r="N135" s="37">
        <v>10</v>
      </c>
      <c r="O135" s="37">
        <v>10</v>
      </c>
      <c r="P135" s="37">
        <v>10</v>
      </c>
      <c r="Q135" s="38">
        <v>10</v>
      </c>
      <c r="R135" s="38">
        <v>10</v>
      </c>
      <c r="S135" s="38">
        <v>10</v>
      </c>
      <c r="T135" s="38">
        <v>10</v>
      </c>
      <c r="U135" s="38">
        <v>10</v>
      </c>
      <c r="V135" s="24">
        <f t="shared" ref="V135:V142" si="6">IF(W135=TRUE,F135,0)</f>
        <v>0</v>
      </c>
      <c r="W135" s="80" t="b">
        <v>0</v>
      </c>
      <c r="X135" s="37"/>
    </row>
    <row r="136" spans="2:24" x14ac:dyDescent="0.25">
      <c r="C136" s="2" t="s">
        <v>42</v>
      </c>
      <c r="E136" s="115"/>
      <c r="F136" s="98">
        <f t="shared" si="5"/>
        <v>5</v>
      </c>
      <c r="G136" s="34">
        <v>5</v>
      </c>
      <c r="H136" s="35">
        <v>5</v>
      </c>
      <c r="I136" s="35">
        <v>5</v>
      </c>
      <c r="J136" s="35">
        <v>5</v>
      </c>
      <c r="K136" s="36">
        <v>5</v>
      </c>
      <c r="L136" s="37">
        <v>5</v>
      </c>
      <c r="M136" s="37">
        <v>5</v>
      </c>
      <c r="N136" s="37">
        <v>5</v>
      </c>
      <c r="O136" s="37">
        <v>5</v>
      </c>
      <c r="P136" s="37">
        <v>5</v>
      </c>
      <c r="Q136" s="38">
        <v>5</v>
      </c>
      <c r="R136" s="38">
        <v>5</v>
      </c>
      <c r="S136" s="38">
        <v>5</v>
      </c>
      <c r="T136" s="38">
        <v>5</v>
      </c>
      <c r="U136" s="38">
        <v>5</v>
      </c>
      <c r="V136" s="39">
        <f t="shared" si="6"/>
        <v>0</v>
      </c>
      <c r="W136" s="80" t="b">
        <v>0</v>
      </c>
      <c r="X136" s="37"/>
    </row>
    <row r="137" spans="2:24" x14ac:dyDescent="0.25">
      <c r="C137" s="2" t="s">
        <v>43</v>
      </c>
      <c r="E137" s="115"/>
      <c r="F137" s="98">
        <f t="shared" si="5"/>
        <v>5</v>
      </c>
      <c r="G137" s="19">
        <v>5</v>
      </c>
      <c r="H137" s="20">
        <v>5</v>
      </c>
      <c r="I137" s="20">
        <v>5</v>
      </c>
      <c r="J137" s="20">
        <v>5</v>
      </c>
      <c r="K137" s="21">
        <v>5</v>
      </c>
      <c r="L137" s="22">
        <v>5</v>
      </c>
      <c r="M137" s="22">
        <v>5</v>
      </c>
      <c r="N137" s="22">
        <v>5</v>
      </c>
      <c r="O137" s="22">
        <v>5</v>
      </c>
      <c r="P137" s="37">
        <v>5</v>
      </c>
      <c r="Q137" s="23">
        <v>5</v>
      </c>
      <c r="R137" s="38">
        <v>5</v>
      </c>
      <c r="S137" s="23">
        <v>5</v>
      </c>
      <c r="T137" s="23">
        <v>5</v>
      </c>
      <c r="U137" s="23">
        <v>5</v>
      </c>
      <c r="V137" s="39">
        <f t="shared" si="6"/>
        <v>0</v>
      </c>
      <c r="W137" s="80" t="b">
        <v>0</v>
      </c>
      <c r="X137" s="37"/>
    </row>
    <row r="138" spans="2:24" x14ac:dyDescent="0.25">
      <c r="C138" s="2" t="s">
        <v>48</v>
      </c>
      <c r="E138" s="115"/>
      <c r="F138" s="98">
        <f t="shared" si="5"/>
        <v>5</v>
      </c>
      <c r="G138" s="19">
        <v>5</v>
      </c>
      <c r="H138" s="20">
        <v>5</v>
      </c>
      <c r="I138" s="20">
        <v>5</v>
      </c>
      <c r="J138" s="20">
        <v>5</v>
      </c>
      <c r="K138" s="21">
        <v>5</v>
      </c>
      <c r="L138" s="22">
        <v>5</v>
      </c>
      <c r="M138" s="22">
        <v>5</v>
      </c>
      <c r="N138" s="22">
        <v>5</v>
      </c>
      <c r="O138" s="22">
        <v>5</v>
      </c>
      <c r="P138" s="37">
        <v>5</v>
      </c>
      <c r="Q138" s="23">
        <v>5</v>
      </c>
      <c r="R138" s="38">
        <v>5</v>
      </c>
      <c r="S138" s="23">
        <v>5</v>
      </c>
      <c r="T138" s="23">
        <v>5</v>
      </c>
      <c r="U138" s="23">
        <v>5</v>
      </c>
      <c r="V138" s="39">
        <f t="shared" si="6"/>
        <v>0</v>
      </c>
      <c r="W138" s="80" t="b">
        <v>0</v>
      </c>
      <c r="X138" s="37"/>
    </row>
    <row r="139" spans="2:24" s="48" customFormat="1" x14ac:dyDescent="0.25">
      <c r="B139" s="47"/>
      <c r="C139" s="48" t="s">
        <v>117</v>
      </c>
      <c r="E139" s="115"/>
      <c r="F139" s="98">
        <f t="shared" si="5"/>
        <v>10</v>
      </c>
      <c r="G139" s="34">
        <v>10</v>
      </c>
      <c r="H139" s="35">
        <v>10</v>
      </c>
      <c r="I139" s="35">
        <v>10</v>
      </c>
      <c r="J139" s="35">
        <v>10</v>
      </c>
      <c r="K139" s="36">
        <v>10</v>
      </c>
      <c r="L139" s="37">
        <v>10</v>
      </c>
      <c r="M139" s="37">
        <v>10</v>
      </c>
      <c r="N139" s="37">
        <v>10</v>
      </c>
      <c r="O139" s="37">
        <v>10</v>
      </c>
      <c r="P139" s="37">
        <v>10</v>
      </c>
      <c r="Q139" s="38">
        <v>10</v>
      </c>
      <c r="R139" s="38">
        <v>10</v>
      </c>
      <c r="S139" s="38">
        <v>10</v>
      </c>
      <c r="T139" s="38">
        <v>10</v>
      </c>
      <c r="U139" s="38">
        <v>10</v>
      </c>
      <c r="V139" s="39">
        <f t="shared" si="6"/>
        <v>0</v>
      </c>
      <c r="W139" s="80" t="b">
        <v>0</v>
      </c>
      <c r="X139" s="37"/>
    </row>
    <row r="140" spans="2:24" s="48" customFormat="1" x14ac:dyDescent="0.25">
      <c r="B140" s="47"/>
      <c r="C140" s="48" t="s">
        <v>114</v>
      </c>
      <c r="E140" s="115"/>
      <c r="F140" s="98">
        <f t="shared" si="5"/>
        <v>10</v>
      </c>
      <c r="G140" s="34">
        <v>10</v>
      </c>
      <c r="H140" s="35">
        <v>10</v>
      </c>
      <c r="I140" s="35">
        <v>10</v>
      </c>
      <c r="J140" s="35">
        <v>10</v>
      </c>
      <c r="K140" s="36">
        <v>10</v>
      </c>
      <c r="L140" s="37">
        <v>10</v>
      </c>
      <c r="M140" s="37">
        <v>10</v>
      </c>
      <c r="N140" s="37">
        <v>10</v>
      </c>
      <c r="O140" s="37">
        <v>10</v>
      </c>
      <c r="P140" s="37">
        <v>10</v>
      </c>
      <c r="Q140" s="38">
        <v>10</v>
      </c>
      <c r="R140" s="38">
        <v>10</v>
      </c>
      <c r="S140" s="38">
        <v>10</v>
      </c>
      <c r="T140" s="38">
        <v>10</v>
      </c>
      <c r="U140" s="38">
        <v>10</v>
      </c>
      <c r="V140" s="39">
        <f t="shared" si="6"/>
        <v>0</v>
      </c>
      <c r="W140" s="80" t="b">
        <v>0</v>
      </c>
      <c r="X140" s="37"/>
    </row>
    <row r="141" spans="2:24" x14ac:dyDescent="0.25">
      <c r="C141" s="2" t="s">
        <v>115</v>
      </c>
      <c r="E141" s="115"/>
      <c r="F141" s="98">
        <f t="shared" si="5"/>
        <v>10</v>
      </c>
      <c r="G141" s="34">
        <v>10</v>
      </c>
      <c r="H141" s="35">
        <v>10</v>
      </c>
      <c r="I141" s="35">
        <v>10</v>
      </c>
      <c r="J141" s="35">
        <v>10</v>
      </c>
      <c r="K141" s="36">
        <v>10</v>
      </c>
      <c r="L141" s="37">
        <v>10</v>
      </c>
      <c r="M141" s="37">
        <v>10</v>
      </c>
      <c r="N141" s="37">
        <v>10</v>
      </c>
      <c r="O141" s="37">
        <v>10</v>
      </c>
      <c r="P141" s="37">
        <v>10</v>
      </c>
      <c r="Q141" s="38">
        <v>10</v>
      </c>
      <c r="R141" s="38">
        <v>10</v>
      </c>
      <c r="S141" s="38">
        <v>10</v>
      </c>
      <c r="T141" s="38">
        <v>10</v>
      </c>
      <c r="U141" s="38">
        <v>10</v>
      </c>
      <c r="V141" s="39">
        <f t="shared" si="6"/>
        <v>0</v>
      </c>
      <c r="W141" s="80" t="b">
        <v>0</v>
      </c>
      <c r="X141" s="37"/>
    </row>
    <row r="142" spans="2:24" s="48" customFormat="1" ht="15" customHeight="1" x14ac:dyDescent="0.25">
      <c r="B142" s="47"/>
      <c r="C142" s="48" t="s">
        <v>116</v>
      </c>
      <c r="E142" s="46"/>
      <c r="F142" s="98">
        <f t="shared" si="5"/>
        <v>10</v>
      </c>
      <c r="G142" s="34">
        <v>10</v>
      </c>
      <c r="H142" s="35">
        <v>10</v>
      </c>
      <c r="I142" s="35">
        <v>10</v>
      </c>
      <c r="J142" s="35">
        <v>10</v>
      </c>
      <c r="K142" s="36">
        <v>10</v>
      </c>
      <c r="L142" s="37">
        <v>10</v>
      </c>
      <c r="M142" s="37">
        <v>10</v>
      </c>
      <c r="N142" s="37">
        <v>10</v>
      </c>
      <c r="O142" s="37">
        <v>10</v>
      </c>
      <c r="P142" s="37">
        <v>10</v>
      </c>
      <c r="Q142" s="38">
        <v>10</v>
      </c>
      <c r="R142" s="38">
        <v>10</v>
      </c>
      <c r="S142" s="38">
        <v>10</v>
      </c>
      <c r="T142" s="38">
        <v>10</v>
      </c>
      <c r="U142" s="38">
        <v>10</v>
      </c>
      <c r="V142" s="39">
        <f t="shared" si="6"/>
        <v>0</v>
      </c>
      <c r="W142" s="80" t="b">
        <v>0</v>
      </c>
      <c r="X142" s="37"/>
    </row>
    <row r="143" spans="2:24" x14ac:dyDescent="0.25">
      <c r="F143" s="98"/>
      <c r="G143" s="19"/>
      <c r="H143" s="20"/>
      <c r="I143" s="20"/>
      <c r="J143" s="20"/>
      <c r="K143" s="21"/>
      <c r="L143" s="22"/>
      <c r="M143" s="22"/>
      <c r="N143" s="22"/>
      <c r="O143" s="22"/>
      <c r="P143" s="37"/>
      <c r="Q143" s="23"/>
      <c r="R143" s="38"/>
      <c r="S143" s="23"/>
      <c r="T143" s="23"/>
      <c r="U143" s="23"/>
      <c r="V143" s="39"/>
      <c r="W143" s="80"/>
      <c r="X143" s="37"/>
    </row>
    <row r="144" spans="2:24" x14ac:dyDescent="0.25">
      <c r="B144" s="1" t="s">
        <v>98</v>
      </c>
      <c r="C144" s="59" t="s">
        <v>159</v>
      </c>
      <c r="F144" s="98"/>
      <c r="G144" s="34"/>
      <c r="H144" s="35"/>
      <c r="I144" s="35"/>
      <c r="J144" s="35"/>
      <c r="K144" s="36"/>
      <c r="L144" s="37"/>
      <c r="M144" s="37"/>
      <c r="N144" s="37"/>
      <c r="O144" s="37"/>
      <c r="P144" s="37"/>
      <c r="Q144" s="38"/>
      <c r="R144" s="38"/>
      <c r="S144" s="38"/>
      <c r="T144" s="38"/>
      <c r="U144" s="38"/>
      <c r="V144" s="39"/>
      <c r="W144" s="80"/>
      <c r="X144" s="37"/>
    </row>
    <row r="145" spans="2:24" s="63" customFormat="1" x14ac:dyDescent="0.25">
      <c r="B145" s="58"/>
      <c r="C145" s="59"/>
      <c r="F145" s="98"/>
      <c r="G145" s="34"/>
      <c r="H145" s="35"/>
      <c r="I145" s="35"/>
      <c r="J145" s="35"/>
      <c r="K145" s="36"/>
      <c r="L145" s="37"/>
      <c r="M145" s="37"/>
      <c r="N145" s="37"/>
      <c r="O145" s="37"/>
      <c r="P145" s="37"/>
      <c r="Q145" s="38"/>
      <c r="R145" s="38"/>
      <c r="S145" s="38"/>
      <c r="T145" s="38"/>
      <c r="U145" s="38"/>
      <c r="V145" s="39"/>
      <c r="W145" s="101"/>
      <c r="X145" s="37"/>
    </row>
    <row r="146" spans="2:24" s="63" customFormat="1" x14ac:dyDescent="0.25">
      <c r="B146" s="104" t="s">
        <v>162</v>
      </c>
      <c r="C146" s="59"/>
      <c r="F146" s="98"/>
      <c r="G146" s="34"/>
      <c r="H146" s="35"/>
      <c r="I146" s="35"/>
      <c r="J146" s="35"/>
      <c r="K146" s="36"/>
      <c r="L146" s="37"/>
      <c r="M146" s="37"/>
      <c r="N146" s="37"/>
      <c r="O146" s="37"/>
      <c r="P146" s="37"/>
      <c r="Q146" s="38"/>
      <c r="R146" s="38"/>
      <c r="S146" s="38"/>
      <c r="T146" s="38"/>
      <c r="U146" s="38"/>
      <c r="V146" s="39"/>
      <c r="W146" s="101">
        <v>1</v>
      </c>
      <c r="X146" s="37"/>
    </row>
    <row r="147" spans="2:24" s="63" customFormat="1" x14ac:dyDescent="0.25">
      <c r="B147" s="58"/>
      <c r="C147" s="63" t="s">
        <v>170</v>
      </c>
      <c r="F147" s="98">
        <f t="shared" ref="F147:F148" si="7">IF($G$14=1,G147,IF($G$14=2,H147,IF($G$14=3,I147,IF($G$14=4,J147,IF($G$14=5,K147,IF($G$14=6,L147,IF($G$14=7,M147,IF($G$14=8,N147,IF($G$14=9,O147,IF($G$14=10,P147,IF($G$14=11,Q147,IF($G$14=12,R147,IF($G$14=13,S147,IF($G$14=14,T147,U147))))))))))))))</f>
        <v>0</v>
      </c>
      <c r="G147" s="34">
        <v>0</v>
      </c>
      <c r="H147" s="35">
        <v>0</v>
      </c>
      <c r="I147" s="35">
        <v>0</v>
      </c>
      <c r="J147" s="35">
        <v>0</v>
      </c>
      <c r="K147" s="36">
        <v>0</v>
      </c>
      <c r="L147" s="37">
        <v>0</v>
      </c>
      <c r="M147" s="37">
        <v>0</v>
      </c>
      <c r="N147" s="37">
        <v>0</v>
      </c>
      <c r="O147" s="37">
        <v>0</v>
      </c>
      <c r="P147" s="37">
        <v>0</v>
      </c>
      <c r="Q147" s="38">
        <v>0</v>
      </c>
      <c r="R147" s="38">
        <v>0</v>
      </c>
      <c r="S147" s="38">
        <v>0</v>
      </c>
      <c r="T147" s="38">
        <v>0</v>
      </c>
      <c r="U147" s="38">
        <v>0</v>
      </c>
      <c r="V147" s="39">
        <f>IF($W$146=X147,F147,0)</f>
        <v>0</v>
      </c>
      <c r="W147" s="101"/>
      <c r="X147" s="37">
        <v>1</v>
      </c>
    </row>
    <row r="148" spans="2:24" s="63" customFormat="1" x14ac:dyDescent="0.25">
      <c r="B148" s="58"/>
      <c r="C148" s="63" t="s">
        <v>163</v>
      </c>
      <c r="F148" s="98">
        <f t="shared" si="7"/>
        <v>5</v>
      </c>
      <c r="G148" s="34">
        <v>5</v>
      </c>
      <c r="H148" s="35">
        <v>5</v>
      </c>
      <c r="I148" s="35">
        <v>5</v>
      </c>
      <c r="J148" s="35">
        <v>5</v>
      </c>
      <c r="K148" s="36">
        <v>5</v>
      </c>
      <c r="L148" s="37">
        <v>5</v>
      </c>
      <c r="M148" s="37">
        <v>5</v>
      </c>
      <c r="N148" s="37">
        <v>5</v>
      </c>
      <c r="O148" s="37">
        <v>5</v>
      </c>
      <c r="P148" s="37">
        <v>5</v>
      </c>
      <c r="Q148" s="38">
        <v>5</v>
      </c>
      <c r="R148" s="38">
        <v>5</v>
      </c>
      <c r="S148" s="38">
        <v>5</v>
      </c>
      <c r="T148" s="38">
        <v>5</v>
      </c>
      <c r="U148" s="38">
        <v>5</v>
      </c>
      <c r="V148" s="39">
        <f t="shared" ref="V148:V151" si="8">IF($W$146=X148,F148,0)</f>
        <v>0</v>
      </c>
      <c r="W148" s="101"/>
      <c r="X148" s="37">
        <v>2</v>
      </c>
    </row>
    <row r="149" spans="2:24" s="50" customFormat="1" ht="15" customHeight="1" x14ac:dyDescent="0.25">
      <c r="B149" s="51"/>
      <c r="C149" s="50" t="s">
        <v>164</v>
      </c>
      <c r="E149" s="105" t="str">
        <f>SUM(V147:V151) &amp; " Points"</f>
        <v>0 Points</v>
      </c>
      <c r="F149" s="98">
        <f t="shared" si="5"/>
        <v>15</v>
      </c>
      <c r="G149" s="34">
        <v>15</v>
      </c>
      <c r="H149" s="35">
        <v>15</v>
      </c>
      <c r="I149" s="35">
        <v>15</v>
      </c>
      <c r="J149" s="35">
        <v>15</v>
      </c>
      <c r="K149" s="36">
        <v>15</v>
      </c>
      <c r="L149" s="37">
        <v>15</v>
      </c>
      <c r="M149" s="37">
        <v>15</v>
      </c>
      <c r="N149" s="37">
        <v>15</v>
      </c>
      <c r="O149" s="37">
        <v>15</v>
      </c>
      <c r="P149" s="37">
        <v>15</v>
      </c>
      <c r="Q149" s="38">
        <v>15</v>
      </c>
      <c r="R149" s="38">
        <v>15</v>
      </c>
      <c r="S149" s="38">
        <v>15</v>
      </c>
      <c r="T149" s="38">
        <v>15</v>
      </c>
      <c r="U149" s="38">
        <v>15</v>
      </c>
      <c r="V149" s="39">
        <f t="shared" si="8"/>
        <v>0</v>
      </c>
      <c r="W149" s="80"/>
      <c r="X149" s="37">
        <v>3</v>
      </c>
    </row>
    <row r="150" spans="2:24" s="54" customFormat="1" ht="47.25" customHeight="1" x14ac:dyDescent="0.25">
      <c r="B150" s="53"/>
      <c r="C150" s="114" t="s">
        <v>158</v>
      </c>
      <c r="D150" s="114"/>
      <c r="E150" s="56"/>
      <c r="F150" s="98"/>
      <c r="G150" s="34"/>
      <c r="H150" s="35"/>
      <c r="I150" s="35"/>
      <c r="J150" s="35"/>
      <c r="K150" s="36"/>
      <c r="L150" s="37"/>
      <c r="M150" s="37"/>
      <c r="N150" s="37"/>
      <c r="O150" s="37"/>
      <c r="P150" s="37"/>
      <c r="Q150" s="38"/>
      <c r="R150" s="38"/>
      <c r="S150" s="38"/>
      <c r="T150" s="38"/>
      <c r="U150" s="38"/>
      <c r="V150" s="39"/>
      <c r="W150" s="80"/>
      <c r="X150" s="37"/>
    </row>
    <row r="151" spans="2:24" s="50" customFormat="1" ht="15" customHeight="1" x14ac:dyDescent="0.25">
      <c r="B151" s="51"/>
      <c r="C151" s="54" t="s">
        <v>165</v>
      </c>
      <c r="E151" s="122"/>
      <c r="F151" s="98">
        <f t="shared" si="5"/>
        <v>20</v>
      </c>
      <c r="G151" s="34">
        <v>20</v>
      </c>
      <c r="H151" s="35">
        <v>20</v>
      </c>
      <c r="I151" s="35">
        <v>20</v>
      </c>
      <c r="J151" s="35">
        <v>20</v>
      </c>
      <c r="K151" s="36">
        <v>20</v>
      </c>
      <c r="L151" s="37">
        <v>20</v>
      </c>
      <c r="M151" s="37">
        <v>20</v>
      </c>
      <c r="N151" s="37">
        <v>20</v>
      </c>
      <c r="O151" s="37">
        <v>20</v>
      </c>
      <c r="P151" s="37">
        <v>20</v>
      </c>
      <c r="Q151" s="38">
        <v>20</v>
      </c>
      <c r="R151" s="38">
        <v>20</v>
      </c>
      <c r="S151" s="38">
        <v>20</v>
      </c>
      <c r="T151" s="38">
        <v>20</v>
      </c>
      <c r="U151" s="38">
        <v>20</v>
      </c>
      <c r="V151" s="39">
        <f t="shared" si="8"/>
        <v>0</v>
      </c>
      <c r="W151" s="80"/>
      <c r="X151" s="37">
        <v>4</v>
      </c>
    </row>
    <row r="152" spans="2:24" s="54" customFormat="1" x14ac:dyDescent="0.25">
      <c r="B152" s="53"/>
      <c r="C152" s="114" t="s">
        <v>177</v>
      </c>
      <c r="D152" s="114"/>
      <c r="E152" s="122"/>
      <c r="F152" s="98"/>
      <c r="G152" s="34"/>
      <c r="H152" s="35"/>
      <c r="I152" s="35"/>
      <c r="J152" s="35"/>
      <c r="K152" s="36"/>
      <c r="L152" s="37"/>
      <c r="M152" s="37"/>
      <c r="N152" s="37"/>
      <c r="O152" s="37"/>
      <c r="P152" s="37"/>
      <c r="Q152" s="38"/>
      <c r="R152" s="38"/>
      <c r="S152" s="38"/>
      <c r="T152" s="38"/>
      <c r="U152" s="38"/>
      <c r="V152" s="39"/>
      <c r="W152" s="80"/>
      <c r="X152" s="37"/>
    </row>
    <row r="153" spans="2:24" s="63" customFormat="1" ht="18.75" x14ac:dyDescent="0.25">
      <c r="B153" s="58"/>
      <c r="C153" s="100"/>
      <c r="D153" s="100"/>
      <c r="E153" s="56"/>
      <c r="F153" s="98"/>
      <c r="G153" s="34"/>
      <c r="H153" s="35"/>
      <c r="I153" s="35"/>
      <c r="J153" s="35"/>
      <c r="K153" s="36"/>
      <c r="L153" s="37"/>
      <c r="M153" s="37"/>
      <c r="N153" s="37"/>
      <c r="O153" s="37"/>
      <c r="P153" s="37"/>
      <c r="Q153" s="38"/>
      <c r="R153" s="38"/>
      <c r="S153" s="38"/>
      <c r="T153" s="38"/>
      <c r="U153" s="38"/>
      <c r="V153" s="39"/>
      <c r="W153" s="101"/>
      <c r="X153" s="37"/>
    </row>
    <row r="154" spans="2:24" s="63" customFormat="1" ht="15" customHeight="1" x14ac:dyDescent="0.25">
      <c r="B154" s="104" t="s">
        <v>166</v>
      </c>
      <c r="E154" s="56"/>
      <c r="F154" s="98"/>
      <c r="G154" s="34"/>
      <c r="H154" s="35"/>
      <c r="I154" s="35"/>
      <c r="J154" s="35"/>
      <c r="K154" s="36"/>
      <c r="L154" s="37"/>
      <c r="M154" s="37"/>
      <c r="N154" s="37"/>
      <c r="O154" s="37"/>
      <c r="P154" s="37"/>
      <c r="Q154" s="38"/>
      <c r="R154" s="38"/>
      <c r="S154" s="38"/>
      <c r="T154" s="38"/>
      <c r="U154" s="38"/>
      <c r="V154" s="39"/>
      <c r="W154" s="102">
        <v>1</v>
      </c>
      <c r="X154" s="37"/>
    </row>
    <row r="155" spans="2:24" s="63" customFormat="1" ht="15" customHeight="1" x14ac:dyDescent="0.25">
      <c r="B155" s="104"/>
      <c r="C155" s="63" t="s">
        <v>169</v>
      </c>
      <c r="E155" s="56"/>
      <c r="F155" s="98">
        <f t="shared" si="5"/>
        <v>0</v>
      </c>
      <c r="G155" s="34">
        <v>0</v>
      </c>
      <c r="H155" s="35">
        <v>0</v>
      </c>
      <c r="I155" s="35">
        <v>0</v>
      </c>
      <c r="J155" s="35">
        <v>0</v>
      </c>
      <c r="K155" s="36">
        <v>0</v>
      </c>
      <c r="L155" s="37">
        <v>0</v>
      </c>
      <c r="M155" s="37">
        <v>0</v>
      </c>
      <c r="N155" s="37">
        <v>0</v>
      </c>
      <c r="O155" s="37">
        <v>0</v>
      </c>
      <c r="P155" s="37">
        <v>0</v>
      </c>
      <c r="Q155" s="38">
        <v>0</v>
      </c>
      <c r="R155" s="38">
        <v>0</v>
      </c>
      <c r="S155" s="38">
        <v>0</v>
      </c>
      <c r="T155" s="38">
        <v>0</v>
      </c>
      <c r="U155" s="38">
        <v>0</v>
      </c>
      <c r="V155" s="39">
        <v>0</v>
      </c>
      <c r="W155" s="102"/>
      <c r="X155" s="37">
        <v>1</v>
      </c>
    </row>
    <row r="156" spans="2:24" s="54" customFormat="1" ht="15" customHeight="1" x14ac:dyDescent="0.25">
      <c r="B156" s="53"/>
      <c r="C156" s="54" t="s">
        <v>125</v>
      </c>
      <c r="E156" s="105" t="str">
        <f>SUM(V155:V158) &amp; " Points"</f>
        <v>0 Points</v>
      </c>
      <c r="F156" s="98">
        <f t="shared" si="5"/>
        <v>10</v>
      </c>
      <c r="G156" s="34">
        <v>10</v>
      </c>
      <c r="H156" s="35">
        <v>10</v>
      </c>
      <c r="I156" s="35">
        <v>10</v>
      </c>
      <c r="J156" s="35">
        <v>10</v>
      </c>
      <c r="K156" s="36">
        <v>10</v>
      </c>
      <c r="L156" s="37">
        <v>10</v>
      </c>
      <c r="M156" s="37">
        <v>10</v>
      </c>
      <c r="N156" s="37">
        <v>10</v>
      </c>
      <c r="O156" s="37">
        <v>10</v>
      </c>
      <c r="P156" s="37">
        <v>10</v>
      </c>
      <c r="Q156" s="38">
        <v>10</v>
      </c>
      <c r="R156" s="38">
        <v>10</v>
      </c>
      <c r="S156" s="38">
        <v>10</v>
      </c>
      <c r="T156" s="38">
        <v>10</v>
      </c>
      <c r="U156" s="38">
        <v>10</v>
      </c>
      <c r="V156" s="39">
        <f>IF($W$154=X156,F156,0)</f>
        <v>0</v>
      </c>
      <c r="W156" s="80"/>
      <c r="X156" s="37">
        <v>2</v>
      </c>
    </row>
    <row r="157" spans="2:24" s="54" customFormat="1" ht="15" customHeight="1" x14ac:dyDescent="0.25">
      <c r="B157" s="53"/>
      <c r="C157" s="114" t="s">
        <v>176</v>
      </c>
      <c r="D157" s="114"/>
      <c r="F157" s="98"/>
      <c r="G157" s="34"/>
      <c r="H157" s="35"/>
      <c r="I157" s="35"/>
      <c r="J157" s="35"/>
      <c r="K157" s="36"/>
      <c r="L157" s="37"/>
      <c r="M157" s="37"/>
      <c r="N157" s="37"/>
      <c r="O157" s="37"/>
      <c r="P157" s="37"/>
      <c r="Q157" s="38"/>
      <c r="R157" s="38"/>
      <c r="S157" s="38"/>
      <c r="T157" s="38"/>
      <c r="U157" s="38"/>
      <c r="V157" s="39"/>
      <c r="W157" s="80"/>
      <c r="X157" s="37"/>
    </row>
    <row r="158" spans="2:24" ht="15" customHeight="1" x14ac:dyDescent="0.25">
      <c r="C158" s="54" t="s">
        <v>126</v>
      </c>
      <c r="E158" s="56"/>
      <c r="F158" s="98">
        <f t="shared" si="5"/>
        <v>20</v>
      </c>
      <c r="G158" s="34">
        <v>20</v>
      </c>
      <c r="H158" s="35">
        <v>20</v>
      </c>
      <c r="I158" s="35">
        <v>20</v>
      </c>
      <c r="J158" s="35">
        <v>20</v>
      </c>
      <c r="K158" s="36">
        <v>20</v>
      </c>
      <c r="L158" s="37">
        <v>20</v>
      </c>
      <c r="M158" s="37">
        <v>20</v>
      </c>
      <c r="N158" s="37">
        <v>20</v>
      </c>
      <c r="O158" s="37">
        <v>20</v>
      </c>
      <c r="P158" s="37">
        <v>20</v>
      </c>
      <c r="Q158" s="38">
        <v>20</v>
      </c>
      <c r="R158" s="38">
        <v>20</v>
      </c>
      <c r="S158" s="38">
        <v>20</v>
      </c>
      <c r="T158" s="38">
        <v>20</v>
      </c>
      <c r="U158" s="38">
        <v>20</v>
      </c>
      <c r="V158" s="39">
        <f>IF($W$154=X158,F158,0)</f>
        <v>0</v>
      </c>
      <c r="W158" s="80"/>
      <c r="X158" s="37">
        <v>3</v>
      </c>
    </row>
    <row r="159" spans="2:24" s="54" customFormat="1" x14ac:dyDescent="0.25">
      <c r="B159" s="53"/>
      <c r="C159" s="114" t="s">
        <v>178</v>
      </c>
      <c r="D159" s="114"/>
      <c r="E159" s="103"/>
      <c r="F159" s="98"/>
      <c r="G159" s="34"/>
      <c r="H159" s="35"/>
      <c r="I159" s="35"/>
      <c r="J159" s="35"/>
      <c r="K159" s="36"/>
      <c r="L159" s="37"/>
      <c r="M159" s="37"/>
      <c r="N159" s="37"/>
      <c r="O159" s="37"/>
      <c r="P159" s="37"/>
      <c r="Q159" s="38"/>
      <c r="R159" s="38"/>
      <c r="S159" s="38"/>
      <c r="T159" s="38"/>
      <c r="U159" s="38"/>
      <c r="V159" s="39"/>
      <c r="W159" s="80"/>
      <c r="X159" s="37"/>
    </row>
    <row r="160" spans="2:24" s="63" customFormat="1" x14ac:dyDescent="0.25">
      <c r="B160" s="58"/>
      <c r="C160" s="103"/>
      <c r="D160" s="103"/>
      <c r="E160" s="103"/>
      <c r="F160" s="98"/>
      <c r="G160" s="34"/>
      <c r="H160" s="35"/>
      <c r="I160" s="35"/>
      <c r="J160" s="35"/>
      <c r="K160" s="36"/>
      <c r="L160" s="37"/>
      <c r="M160" s="37"/>
      <c r="N160" s="37"/>
      <c r="O160" s="37"/>
      <c r="P160" s="37"/>
      <c r="Q160" s="38"/>
      <c r="R160" s="38"/>
      <c r="S160" s="38"/>
      <c r="T160" s="38"/>
      <c r="U160" s="38"/>
      <c r="V160" s="39"/>
      <c r="W160" s="102"/>
      <c r="X160" s="37"/>
    </row>
    <row r="161" spans="2:24" s="63" customFormat="1" x14ac:dyDescent="0.25">
      <c r="B161" s="104" t="s">
        <v>167</v>
      </c>
      <c r="C161" s="103"/>
      <c r="D161" s="103"/>
      <c r="E161" s="103"/>
      <c r="F161" s="98"/>
      <c r="G161" s="34"/>
      <c r="H161" s="35"/>
      <c r="I161" s="35"/>
      <c r="J161" s="35"/>
      <c r="K161" s="36"/>
      <c r="L161" s="37"/>
      <c r="M161" s="37"/>
      <c r="N161" s="37"/>
      <c r="O161" s="37"/>
      <c r="P161" s="37"/>
      <c r="Q161" s="38"/>
      <c r="R161" s="38"/>
      <c r="S161" s="38"/>
      <c r="T161" s="38"/>
      <c r="U161" s="38"/>
      <c r="V161" s="39"/>
      <c r="W161" s="102">
        <v>1</v>
      </c>
      <c r="X161" s="37"/>
    </row>
    <row r="162" spans="2:24" s="63" customFormat="1" x14ac:dyDescent="0.25">
      <c r="B162" s="104"/>
      <c r="C162" s="63" t="s">
        <v>171</v>
      </c>
      <c r="D162" s="103"/>
      <c r="E162" s="103"/>
      <c r="F162" s="98">
        <f t="shared" si="5"/>
        <v>0</v>
      </c>
      <c r="G162" s="34">
        <v>0</v>
      </c>
      <c r="H162" s="35">
        <v>0</v>
      </c>
      <c r="I162" s="35">
        <v>0</v>
      </c>
      <c r="J162" s="35">
        <v>0</v>
      </c>
      <c r="K162" s="36">
        <v>0</v>
      </c>
      <c r="L162" s="37">
        <v>0</v>
      </c>
      <c r="M162" s="37">
        <v>0</v>
      </c>
      <c r="N162" s="37">
        <v>0</v>
      </c>
      <c r="O162" s="37">
        <v>0</v>
      </c>
      <c r="P162" s="37">
        <v>0</v>
      </c>
      <c r="Q162" s="38">
        <v>0</v>
      </c>
      <c r="R162" s="38">
        <v>0</v>
      </c>
      <c r="S162" s="38">
        <v>0</v>
      </c>
      <c r="T162" s="38">
        <v>0</v>
      </c>
      <c r="U162" s="38">
        <v>0</v>
      </c>
      <c r="V162" s="39">
        <f>IF($W$161=X162,F162,0)</f>
        <v>0</v>
      </c>
      <c r="W162" s="102"/>
      <c r="X162" s="37">
        <v>1</v>
      </c>
    </row>
    <row r="163" spans="2:24" ht="15" customHeight="1" x14ac:dyDescent="0.25">
      <c r="C163" s="54" t="s">
        <v>133</v>
      </c>
      <c r="E163" s="56"/>
      <c r="F163" s="98">
        <f t="shared" si="5"/>
        <v>10</v>
      </c>
      <c r="G163" s="34">
        <v>10</v>
      </c>
      <c r="H163" s="35">
        <v>10</v>
      </c>
      <c r="I163" s="35">
        <v>10</v>
      </c>
      <c r="J163" s="35">
        <v>10</v>
      </c>
      <c r="K163" s="36">
        <v>10</v>
      </c>
      <c r="L163" s="37">
        <v>10</v>
      </c>
      <c r="M163" s="37">
        <v>10</v>
      </c>
      <c r="N163" s="37">
        <v>10</v>
      </c>
      <c r="O163" s="37">
        <v>10</v>
      </c>
      <c r="P163" s="37">
        <v>10</v>
      </c>
      <c r="Q163" s="38">
        <v>10</v>
      </c>
      <c r="R163" s="38">
        <v>10</v>
      </c>
      <c r="S163" s="38">
        <v>10</v>
      </c>
      <c r="T163" s="38">
        <v>10</v>
      </c>
      <c r="U163" s="38">
        <v>10</v>
      </c>
      <c r="V163" s="39">
        <f>IF($W$161=X163,F163,0)</f>
        <v>0</v>
      </c>
      <c r="W163" s="80"/>
      <c r="X163" s="37">
        <v>2</v>
      </c>
    </row>
    <row r="164" spans="2:24" s="54" customFormat="1" ht="15" customHeight="1" x14ac:dyDescent="0.25">
      <c r="B164" s="53"/>
      <c r="C164" s="114" t="s">
        <v>124</v>
      </c>
      <c r="D164" s="114"/>
      <c r="E164" s="105" t="str">
        <f>SUM(V163:V165) &amp; " Points"</f>
        <v>0 Points</v>
      </c>
      <c r="F164" s="98"/>
      <c r="G164" s="34"/>
      <c r="H164" s="35"/>
      <c r="I164" s="35"/>
      <c r="J164" s="35"/>
      <c r="K164" s="36"/>
      <c r="L164" s="37"/>
      <c r="M164" s="37"/>
      <c r="N164" s="37"/>
      <c r="O164" s="37"/>
      <c r="P164" s="37"/>
      <c r="Q164" s="38"/>
      <c r="R164" s="38"/>
      <c r="S164" s="38"/>
      <c r="T164" s="38"/>
      <c r="U164" s="38"/>
      <c r="V164" s="39"/>
      <c r="W164" s="80"/>
      <c r="X164" s="37"/>
    </row>
    <row r="165" spans="2:24" s="54" customFormat="1" ht="15" customHeight="1" x14ac:dyDescent="0.25">
      <c r="B165" s="53"/>
      <c r="C165" s="54" t="s">
        <v>123</v>
      </c>
      <c r="E165" s="56"/>
      <c r="F165" s="98">
        <f t="shared" si="5"/>
        <v>20</v>
      </c>
      <c r="G165" s="34">
        <v>20</v>
      </c>
      <c r="H165" s="35">
        <v>20</v>
      </c>
      <c r="I165" s="35">
        <v>20</v>
      </c>
      <c r="J165" s="35">
        <v>20</v>
      </c>
      <c r="K165" s="36">
        <v>20</v>
      </c>
      <c r="L165" s="37">
        <v>20</v>
      </c>
      <c r="M165" s="37">
        <v>20</v>
      </c>
      <c r="N165" s="37">
        <v>20</v>
      </c>
      <c r="O165" s="37">
        <v>20</v>
      </c>
      <c r="P165" s="37">
        <v>20</v>
      </c>
      <c r="Q165" s="38">
        <v>20</v>
      </c>
      <c r="R165" s="38">
        <v>20</v>
      </c>
      <c r="S165" s="38">
        <v>20</v>
      </c>
      <c r="T165" s="38">
        <v>20</v>
      </c>
      <c r="U165" s="38">
        <v>20</v>
      </c>
      <c r="V165" s="39">
        <f>IF($W$161=X165,F165,0)</f>
        <v>0</v>
      </c>
      <c r="W165" s="80"/>
      <c r="X165" s="37">
        <v>3</v>
      </c>
    </row>
    <row r="166" spans="2:24" s="54" customFormat="1" ht="15" customHeight="1" x14ac:dyDescent="0.25">
      <c r="B166" s="53"/>
      <c r="C166" s="114" t="s">
        <v>179</v>
      </c>
      <c r="D166" s="114"/>
      <c r="E166" s="56"/>
      <c r="F166" s="98"/>
      <c r="G166" s="34"/>
      <c r="H166" s="35"/>
      <c r="I166" s="35"/>
      <c r="J166" s="35"/>
      <c r="K166" s="36"/>
      <c r="L166" s="37"/>
      <c r="M166" s="37"/>
      <c r="N166" s="37"/>
      <c r="O166" s="37"/>
      <c r="P166" s="37"/>
      <c r="Q166" s="38"/>
      <c r="R166" s="38"/>
      <c r="S166" s="38"/>
      <c r="T166" s="38"/>
      <c r="U166" s="38"/>
      <c r="V166" s="39"/>
      <c r="W166" s="80"/>
      <c r="X166" s="37"/>
    </row>
    <row r="167" spans="2:24" s="63" customFormat="1" ht="15" customHeight="1" x14ac:dyDescent="0.25">
      <c r="B167" s="58"/>
      <c r="C167" s="103"/>
      <c r="D167" s="103"/>
      <c r="E167" s="56"/>
      <c r="F167" s="98"/>
      <c r="G167" s="34"/>
      <c r="H167" s="35"/>
      <c r="I167" s="35"/>
      <c r="J167" s="35"/>
      <c r="K167" s="36"/>
      <c r="L167" s="37"/>
      <c r="M167" s="37"/>
      <c r="N167" s="37"/>
      <c r="O167" s="37"/>
      <c r="P167" s="37"/>
      <c r="Q167" s="38"/>
      <c r="R167" s="38"/>
      <c r="S167" s="38"/>
      <c r="T167" s="38"/>
      <c r="U167" s="38"/>
      <c r="V167" s="39"/>
      <c r="W167" s="102"/>
      <c r="X167" s="37"/>
    </row>
    <row r="168" spans="2:24" s="63" customFormat="1" ht="15" customHeight="1" x14ac:dyDescent="0.25">
      <c r="B168" s="104" t="s">
        <v>168</v>
      </c>
      <c r="C168" s="103"/>
      <c r="D168" s="103"/>
      <c r="E168" s="56"/>
      <c r="F168" s="98"/>
      <c r="G168" s="34"/>
      <c r="H168" s="35"/>
      <c r="I168" s="35"/>
      <c r="J168" s="35"/>
      <c r="K168" s="36"/>
      <c r="L168" s="37"/>
      <c r="M168" s="37"/>
      <c r="N168" s="37"/>
      <c r="O168" s="37"/>
      <c r="P168" s="37"/>
      <c r="Q168" s="38"/>
      <c r="R168" s="38"/>
      <c r="S168" s="38"/>
      <c r="T168" s="38"/>
      <c r="U168" s="38"/>
      <c r="V168" s="39"/>
      <c r="W168" s="102"/>
      <c r="X168" s="37"/>
    </row>
    <row r="169" spans="2:24" ht="15" customHeight="1" x14ac:dyDescent="0.25">
      <c r="C169" s="54" t="s">
        <v>99</v>
      </c>
      <c r="E169" s="105" t="str">
        <f>SUM(V169:V170) &amp; " Points"</f>
        <v>0 Points</v>
      </c>
      <c r="F169" s="98">
        <f t="shared" si="5"/>
        <v>10</v>
      </c>
      <c r="G169" s="34">
        <v>10</v>
      </c>
      <c r="H169" s="35">
        <v>10</v>
      </c>
      <c r="I169" s="35">
        <v>10</v>
      </c>
      <c r="J169" s="35">
        <v>10</v>
      </c>
      <c r="K169" s="36">
        <v>10</v>
      </c>
      <c r="L169" s="37">
        <v>10</v>
      </c>
      <c r="M169" s="37">
        <v>10</v>
      </c>
      <c r="N169" s="37">
        <v>10</v>
      </c>
      <c r="O169" s="37">
        <v>10</v>
      </c>
      <c r="P169" s="37">
        <v>10</v>
      </c>
      <c r="Q169" s="38">
        <v>10</v>
      </c>
      <c r="R169" s="38">
        <v>10</v>
      </c>
      <c r="S169" s="38">
        <v>10</v>
      </c>
      <c r="T169" s="38">
        <v>10</v>
      </c>
      <c r="U169" s="38">
        <v>10</v>
      </c>
      <c r="V169" s="39">
        <f>IF(W169=TRUE,F169,0)</f>
        <v>0</v>
      </c>
      <c r="W169" s="80" t="b">
        <v>0</v>
      </c>
      <c r="X169" s="37"/>
    </row>
    <row r="170" spans="2:24" s="63" customFormat="1" ht="15" customHeight="1" x14ac:dyDescent="0.25">
      <c r="B170" s="58"/>
      <c r="C170" s="63" t="s">
        <v>106</v>
      </c>
      <c r="E170" s="56"/>
      <c r="F170" s="98">
        <f t="shared" ref="F170" si="9">IF($G$14=1,G170,IF($G$14=2,H170,IF($G$14=3,I170,IF($G$14=4,J170,IF($G$14=5,K170,IF($G$14=6,L170,IF($G$14=7,M170,IF($G$14=8,N170,IF($G$14=9,O170,IF($G$14=10,P170,IF($G$14=11,Q170,IF($G$14=12,R170,IF($G$14=13,S170,IF($G$14=14,T170,U170))))))))))))))</f>
        <v>10</v>
      </c>
      <c r="G170" s="34">
        <v>10</v>
      </c>
      <c r="H170" s="35">
        <v>10</v>
      </c>
      <c r="I170" s="35">
        <v>10</v>
      </c>
      <c r="J170" s="35">
        <v>10</v>
      </c>
      <c r="K170" s="36">
        <v>10</v>
      </c>
      <c r="L170" s="37">
        <v>10</v>
      </c>
      <c r="M170" s="37">
        <v>10</v>
      </c>
      <c r="N170" s="37">
        <v>10</v>
      </c>
      <c r="O170" s="37">
        <v>10</v>
      </c>
      <c r="P170" s="37">
        <v>10</v>
      </c>
      <c r="Q170" s="38">
        <v>10</v>
      </c>
      <c r="R170" s="38">
        <v>10</v>
      </c>
      <c r="S170" s="38">
        <v>10</v>
      </c>
      <c r="T170" s="38">
        <v>10</v>
      </c>
      <c r="U170" s="38">
        <v>10</v>
      </c>
      <c r="V170" s="39">
        <f>IF(W170=TRUE,F170,0)</f>
        <v>0</v>
      </c>
      <c r="W170" s="102" t="b">
        <v>0</v>
      </c>
      <c r="X170" s="37"/>
    </row>
    <row r="171" spans="2:24" s="63" customFormat="1" ht="15" customHeight="1" x14ac:dyDescent="0.25">
      <c r="B171" s="58"/>
      <c r="E171" s="56"/>
      <c r="F171" s="98"/>
      <c r="G171" s="34"/>
      <c r="H171" s="35"/>
      <c r="I171" s="35"/>
      <c r="J171" s="35"/>
      <c r="K171" s="36"/>
      <c r="L171" s="37"/>
      <c r="M171" s="37"/>
      <c r="N171" s="37"/>
      <c r="O171" s="37"/>
      <c r="P171" s="37"/>
      <c r="Q171" s="38"/>
      <c r="R171" s="38"/>
      <c r="S171" s="38"/>
      <c r="T171" s="38"/>
      <c r="U171" s="38"/>
      <c r="V171" s="39"/>
      <c r="W171" s="102"/>
      <c r="X171" s="37"/>
    </row>
    <row r="172" spans="2:24" s="63" customFormat="1" ht="15" customHeight="1" x14ac:dyDescent="0.25">
      <c r="B172" s="58"/>
      <c r="E172" s="56"/>
      <c r="F172" s="98"/>
      <c r="G172" s="34"/>
      <c r="H172" s="35"/>
      <c r="I172" s="35"/>
      <c r="J172" s="35"/>
      <c r="K172" s="36"/>
      <c r="L172" s="37"/>
      <c r="M172" s="37"/>
      <c r="N172" s="37"/>
      <c r="O172" s="37"/>
      <c r="P172" s="37"/>
      <c r="Q172" s="38"/>
      <c r="R172" s="38"/>
      <c r="S172" s="38"/>
      <c r="T172" s="38"/>
      <c r="U172" s="38"/>
      <c r="V172" s="39"/>
      <c r="W172" s="102"/>
      <c r="X172" s="37"/>
    </row>
    <row r="173" spans="2:24" x14ac:dyDescent="0.25">
      <c r="B173" s="1" t="s">
        <v>10</v>
      </c>
      <c r="C173" s="54"/>
      <c r="F173" s="98"/>
      <c r="G173" s="19"/>
      <c r="H173" s="20"/>
      <c r="I173" s="20"/>
      <c r="J173" s="20"/>
      <c r="K173" s="21"/>
      <c r="L173" s="22"/>
      <c r="M173" s="22"/>
      <c r="N173" s="22"/>
      <c r="O173" s="22"/>
      <c r="P173" s="37"/>
      <c r="Q173" s="23"/>
      <c r="R173" s="38"/>
      <c r="S173" s="23"/>
      <c r="T173" s="23"/>
      <c r="U173" s="23"/>
      <c r="V173" s="39"/>
      <c r="W173" s="80"/>
      <c r="X173" s="37"/>
    </row>
    <row r="174" spans="2:24" x14ac:dyDescent="0.25">
      <c r="C174" s="54" t="s">
        <v>16</v>
      </c>
      <c r="E174" s="115" t="str">
        <f>SUM(V174:V179) &amp; " Points"</f>
        <v>0 Points</v>
      </c>
      <c r="F174" s="98">
        <f t="shared" si="5"/>
        <v>5</v>
      </c>
      <c r="G174" s="19">
        <v>5</v>
      </c>
      <c r="H174" s="20">
        <v>5</v>
      </c>
      <c r="I174" s="20">
        <v>5</v>
      </c>
      <c r="J174" s="20">
        <v>5</v>
      </c>
      <c r="K174" s="21">
        <v>5</v>
      </c>
      <c r="L174" s="22">
        <v>5</v>
      </c>
      <c r="M174" s="22">
        <v>5</v>
      </c>
      <c r="N174" s="22">
        <v>5</v>
      </c>
      <c r="O174" s="22">
        <v>5</v>
      </c>
      <c r="P174" s="37">
        <v>5</v>
      </c>
      <c r="Q174" s="23">
        <v>5</v>
      </c>
      <c r="R174" s="38">
        <v>5</v>
      </c>
      <c r="S174" s="23">
        <v>5</v>
      </c>
      <c r="T174" s="23">
        <v>5</v>
      </c>
      <c r="U174" s="23">
        <v>5</v>
      </c>
      <c r="V174" s="39">
        <f t="shared" ref="V174:V179" si="10">IF(W174=TRUE,F174,0)</f>
        <v>0</v>
      </c>
      <c r="W174" s="80" t="b">
        <v>0</v>
      </c>
      <c r="X174" s="37"/>
    </row>
    <row r="175" spans="2:24" x14ac:dyDescent="0.25">
      <c r="C175" s="54" t="s">
        <v>90</v>
      </c>
      <c r="E175" s="115"/>
      <c r="F175" s="98">
        <f t="shared" si="5"/>
        <v>5</v>
      </c>
      <c r="G175" s="19">
        <v>5</v>
      </c>
      <c r="H175" s="20">
        <v>5</v>
      </c>
      <c r="I175" s="20">
        <v>5</v>
      </c>
      <c r="J175" s="20">
        <v>5</v>
      </c>
      <c r="K175" s="21">
        <v>5</v>
      </c>
      <c r="L175" s="22">
        <v>5</v>
      </c>
      <c r="M175" s="22">
        <v>5</v>
      </c>
      <c r="N175" s="22">
        <v>5</v>
      </c>
      <c r="O175" s="22">
        <v>5</v>
      </c>
      <c r="P175" s="37">
        <v>5</v>
      </c>
      <c r="Q175" s="23">
        <v>5</v>
      </c>
      <c r="R175" s="38">
        <v>5</v>
      </c>
      <c r="S175" s="23">
        <v>5</v>
      </c>
      <c r="T175" s="23">
        <v>5</v>
      </c>
      <c r="U175" s="23">
        <v>5</v>
      </c>
      <c r="V175" s="39">
        <f t="shared" si="10"/>
        <v>0</v>
      </c>
      <c r="W175" s="80" t="b">
        <v>0</v>
      </c>
      <c r="X175" s="37"/>
    </row>
    <row r="176" spans="2:24" x14ac:dyDescent="0.25">
      <c r="C176" s="54" t="s">
        <v>45</v>
      </c>
      <c r="E176" s="115"/>
      <c r="F176" s="98">
        <f t="shared" si="5"/>
        <v>5</v>
      </c>
      <c r="G176" s="19">
        <v>5</v>
      </c>
      <c r="H176" s="20">
        <v>5</v>
      </c>
      <c r="I176" s="20">
        <v>5</v>
      </c>
      <c r="J176" s="20">
        <v>5</v>
      </c>
      <c r="K176" s="21">
        <v>5</v>
      </c>
      <c r="L176" s="22">
        <v>5</v>
      </c>
      <c r="M176" s="22">
        <v>5</v>
      </c>
      <c r="N176" s="22">
        <v>5</v>
      </c>
      <c r="O176" s="22">
        <v>5</v>
      </c>
      <c r="P176" s="37">
        <v>5</v>
      </c>
      <c r="Q176" s="23">
        <v>5</v>
      </c>
      <c r="R176" s="38">
        <v>5</v>
      </c>
      <c r="S176" s="23">
        <v>5</v>
      </c>
      <c r="T176" s="23">
        <v>5</v>
      </c>
      <c r="U176" s="23">
        <v>5</v>
      </c>
      <c r="V176" s="39">
        <f t="shared" si="10"/>
        <v>0</v>
      </c>
      <c r="W176" s="80" t="b">
        <v>0</v>
      </c>
      <c r="X176" s="37"/>
    </row>
    <row r="177" spans="1:24" s="57" customFormat="1" x14ac:dyDescent="0.25">
      <c r="B177" s="58"/>
      <c r="C177" s="57" t="s">
        <v>141</v>
      </c>
      <c r="E177" s="115"/>
      <c r="F177" s="98">
        <f t="shared" si="5"/>
        <v>-10</v>
      </c>
      <c r="G177" s="34">
        <v>-10</v>
      </c>
      <c r="H177" s="35">
        <v>-10</v>
      </c>
      <c r="I177" s="35">
        <v>-10</v>
      </c>
      <c r="J177" s="35">
        <v>-10</v>
      </c>
      <c r="K177" s="36">
        <v>-10</v>
      </c>
      <c r="L177" s="37">
        <v>-10</v>
      </c>
      <c r="M177" s="37">
        <v>-10</v>
      </c>
      <c r="N177" s="37">
        <v>-10</v>
      </c>
      <c r="O177" s="37">
        <v>-10</v>
      </c>
      <c r="P177" s="37">
        <v>-10</v>
      </c>
      <c r="Q177" s="38">
        <v>-10</v>
      </c>
      <c r="R177" s="38">
        <v>-10</v>
      </c>
      <c r="S177" s="38">
        <v>-10</v>
      </c>
      <c r="T177" s="38">
        <v>-10</v>
      </c>
      <c r="U177" s="38">
        <v>-10</v>
      </c>
      <c r="V177" s="39">
        <f t="shared" si="10"/>
        <v>0</v>
      </c>
      <c r="W177" s="80" t="b">
        <v>0</v>
      </c>
      <c r="X177" s="37"/>
    </row>
    <row r="178" spans="1:24" x14ac:dyDescent="0.25">
      <c r="C178" s="2" t="s">
        <v>180</v>
      </c>
      <c r="E178" s="115"/>
      <c r="F178" s="98">
        <f t="shared" si="5"/>
        <v>-15</v>
      </c>
      <c r="G178" s="34">
        <v>-15</v>
      </c>
      <c r="H178" s="35">
        <v>-15</v>
      </c>
      <c r="I178" s="35">
        <v>-15</v>
      </c>
      <c r="J178" s="35">
        <v>-15</v>
      </c>
      <c r="K178" s="36">
        <v>-15</v>
      </c>
      <c r="L178" s="37">
        <v>-15</v>
      </c>
      <c r="M178" s="37">
        <v>-15</v>
      </c>
      <c r="N178" s="37">
        <v>-15</v>
      </c>
      <c r="O178" s="37">
        <v>-15</v>
      </c>
      <c r="P178" s="37">
        <v>-15</v>
      </c>
      <c r="Q178" s="38">
        <v>-15</v>
      </c>
      <c r="R178" s="38">
        <v>-15</v>
      </c>
      <c r="S178" s="38">
        <v>-15</v>
      </c>
      <c r="T178" s="38">
        <v>-15</v>
      </c>
      <c r="U178" s="38">
        <v>-15</v>
      </c>
      <c r="V178" s="39">
        <f t="shared" si="10"/>
        <v>0</v>
      </c>
      <c r="W178" s="80" t="b">
        <v>0</v>
      </c>
      <c r="X178" s="37"/>
    </row>
    <row r="179" spans="1:24" x14ac:dyDescent="0.25">
      <c r="C179" s="2" t="s">
        <v>85</v>
      </c>
      <c r="E179" s="115"/>
      <c r="F179" s="98">
        <f t="shared" si="5"/>
        <v>-10</v>
      </c>
      <c r="G179" s="19">
        <v>-10</v>
      </c>
      <c r="H179" s="20">
        <v>-10</v>
      </c>
      <c r="I179" s="20">
        <v>-10</v>
      </c>
      <c r="J179" s="20">
        <v>-10</v>
      </c>
      <c r="K179" s="21">
        <v>-10</v>
      </c>
      <c r="L179" s="22">
        <v>-10</v>
      </c>
      <c r="M179" s="22">
        <v>-10</v>
      </c>
      <c r="N179" s="22">
        <v>-10</v>
      </c>
      <c r="O179" s="22">
        <v>-10</v>
      </c>
      <c r="P179" s="37">
        <v>-10</v>
      </c>
      <c r="Q179" s="23">
        <v>-10</v>
      </c>
      <c r="R179" s="38">
        <v>-10</v>
      </c>
      <c r="S179" s="23">
        <v>-10</v>
      </c>
      <c r="T179" s="23">
        <v>-10</v>
      </c>
      <c r="U179" s="23">
        <v>-10</v>
      </c>
      <c r="V179" s="39">
        <f t="shared" si="10"/>
        <v>0</v>
      </c>
      <c r="W179" s="80" t="b">
        <v>0</v>
      </c>
      <c r="X179" s="37"/>
    </row>
    <row r="180" spans="1:24" x14ac:dyDescent="0.25">
      <c r="F180" s="98"/>
      <c r="G180" s="19"/>
      <c r="H180" s="20"/>
      <c r="I180" s="20"/>
      <c r="J180" s="20"/>
      <c r="K180" s="21"/>
      <c r="L180" s="22"/>
      <c r="M180" s="22"/>
      <c r="N180" s="22"/>
      <c r="O180" s="22"/>
      <c r="P180" s="37"/>
      <c r="Q180" s="23"/>
      <c r="R180" s="38"/>
      <c r="S180" s="23"/>
      <c r="T180" s="23"/>
      <c r="U180" s="23"/>
      <c r="V180" s="24"/>
      <c r="W180" s="80"/>
      <c r="X180" s="37"/>
    </row>
    <row r="181" spans="1:24" ht="18.75" x14ac:dyDescent="0.25">
      <c r="A181" s="5"/>
      <c r="B181" s="44" t="s">
        <v>40</v>
      </c>
      <c r="C181" s="5"/>
      <c r="D181" s="5"/>
      <c r="E181" s="45" t="str">
        <f>SUM(V181) &amp; " Points"</f>
        <v>0 Points</v>
      </c>
      <c r="F181" s="98">
        <f t="shared" si="5"/>
        <v>0</v>
      </c>
      <c r="G181" s="19">
        <v>0</v>
      </c>
      <c r="H181" s="20">
        <v>0</v>
      </c>
      <c r="I181" s="20">
        <v>-5</v>
      </c>
      <c r="J181" s="20">
        <v>-10</v>
      </c>
      <c r="K181" s="21">
        <v>-10</v>
      </c>
      <c r="L181" s="22">
        <v>0</v>
      </c>
      <c r="M181" s="22">
        <v>0</v>
      </c>
      <c r="N181" s="22">
        <v>0</v>
      </c>
      <c r="O181" s="22">
        <v>0</v>
      </c>
      <c r="P181" s="37">
        <v>0</v>
      </c>
      <c r="Q181" s="23">
        <v>0</v>
      </c>
      <c r="R181" s="38">
        <v>0</v>
      </c>
      <c r="S181" s="23">
        <v>0</v>
      </c>
      <c r="T181" s="23">
        <v>0</v>
      </c>
      <c r="U181" s="23">
        <v>0</v>
      </c>
      <c r="V181" s="24">
        <f>F181</f>
        <v>0</v>
      </c>
      <c r="W181" s="81"/>
      <c r="X181" s="37"/>
    </row>
    <row r="182" spans="1:24" x14ac:dyDescent="0.25">
      <c r="F182" s="4"/>
      <c r="G182" s="34"/>
      <c r="H182" s="35"/>
      <c r="I182" s="35"/>
      <c r="J182" s="35"/>
      <c r="K182" s="36"/>
      <c r="L182" s="37"/>
      <c r="M182" s="37"/>
      <c r="N182" s="37"/>
      <c r="O182" s="37"/>
      <c r="P182" s="37"/>
      <c r="Q182" s="38"/>
      <c r="R182" s="38"/>
      <c r="S182" s="38"/>
      <c r="T182" s="38"/>
      <c r="U182" s="38"/>
      <c r="V182" s="39"/>
      <c r="W182" s="81"/>
      <c r="X182" s="37"/>
    </row>
    <row r="183" spans="1:24" ht="18.75" x14ac:dyDescent="0.3">
      <c r="C183" s="7"/>
      <c r="D183" s="7"/>
      <c r="E183" s="7"/>
      <c r="F183" s="32"/>
      <c r="G183" s="25"/>
      <c r="H183" s="25"/>
      <c r="I183" s="25"/>
      <c r="J183" s="25"/>
      <c r="K183" s="25"/>
      <c r="L183" s="25"/>
      <c r="M183" s="25"/>
      <c r="N183" s="25"/>
      <c r="O183" s="25"/>
      <c r="P183" s="25"/>
      <c r="Q183" s="26"/>
      <c r="R183" s="26"/>
      <c r="S183" s="26"/>
      <c r="T183" s="26"/>
      <c r="U183" s="26" t="s">
        <v>19</v>
      </c>
      <c r="V183" s="27">
        <f>SUM(V53:V181)</f>
        <v>200</v>
      </c>
    </row>
    <row r="185" spans="1:24" x14ac:dyDescent="0.25">
      <c r="G185" s="28" t="s">
        <v>26</v>
      </c>
      <c r="H185" s="28"/>
      <c r="I185" s="28"/>
      <c r="J185" s="28"/>
      <c r="K185" s="28"/>
      <c r="L185" s="29"/>
      <c r="M185" s="29"/>
      <c r="N185" s="29"/>
      <c r="O185" s="29"/>
      <c r="P185" s="61"/>
      <c r="Q185" s="29"/>
      <c r="R185" s="41"/>
      <c r="S185" s="29"/>
      <c r="T185" s="29"/>
      <c r="U185" s="29" t="s">
        <v>29</v>
      </c>
      <c r="V185" s="29" t="s">
        <v>30</v>
      </c>
    </row>
    <row r="186" spans="1:24" x14ac:dyDescent="0.25">
      <c r="G186" s="89" t="s">
        <v>27</v>
      </c>
      <c r="H186" s="90"/>
      <c r="I186" s="90"/>
      <c r="J186" s="90"/>
      <c r="K186" s="90"/>
      <c r="L186" s="90"/>
      <c r="M186" s="91"/>
      <c r="N186" s="64"/>
      <c r="O186" s="64"/>
      <c r="P186" s="64"/>
      <c r="Q186" s="40"/>
      <c r="R186" s="40"/>
      <c r="S186" s="40"/>
      <c r="T186" s="40"/>
      <c r="U186" s="40">
        <v>0</v>
      </c>
      <c r="V186" s="30">
        <f>U187-1</f>
        <v>134</v>
      </c>
    </row>
    <row r="187" spans="1:24" x14ac:dyDescent="0.25">
      <c r="G187" s="89" t="s">
        <v>44</v>
      </c>
      <c r="H187" s="90"/>
      <c r="I187" s="90"/>
      <c r="J187" s="90"/>
      <c r="K187" s="90"/>
      <c r="L187" s="90"/>
      <c r="M187" s="91"/>
      <c r="N187" s="64"/>
      <c r="O187" s="64"/>
      <c r="P187" s="64"/>
      <c r="Q187" s="40"/>
      <c r="R187" s="40"/>
      <c r="S187" s="40"/>
      <c r="T187" s="40"/>
      <c r="U187" s="40">
        <v>135</v>
      </c>
      <c r="V187" s="30">
        <f>U188-1</f>
        <v>314</v>
      </c>
    </row>
    <row r="188" spans="1:24" x14ac:dyDescent="0.25">
      <c r="G188" s="89" t="s">
        <v>78</v>
      </c>
      <c r="H188" s="90"/>
      <c r="I188" s="90"/>
      <c r="J188" s="90"/>
      <c r="K188" s="90"/>
      <c r="L188" s="90"/>
      <c r="M188" s="91"/>
      <c r="N188" s="64"/>
      <c r="O188" s="64"/>
      <c r="P188" s="64"/>
      <c r="Q188" s="40"/>
      <c r="R188" s="40"/>
      <c r="S188" s="40"/>
      <c r="T188" s="40"/>
      <c r="U188" s="40">
        <v>315</v>
      </c>
      <c r="V188" s="30">
        <f>U189-1</f>
        <v>424</v>
      </c>
    </row>
    <row r="189" spans="1:24" x14ac:dyDescent="0.25">
      <c r="G189" s="89" t="s">
        <v>69</v>
      </c>
      <c r="H189" s="90"/>
      <c r="I189" s="90"/>
      <c r="J189" s="90"/>
      <c r="K189" s="90"/>
      <c r="L189" s="90"/>
      <c r="M189" s="91"/>
      <c r="N189" s="64"/>
      <c r="O189" s="64"/>
      <c r="P189" s="64"/>
      <c r="Q189" s="40"/>
      <c r="R189" s="40"/>
      <c r="S189" s="40"/>
      <c r="T189" s="40"/>
      <c r="U189" s="40">
        <v>425</v>
      </c>
      <c r="V189" s="30">
        <f>U190-1</f>
        <v>529</v>
      </c>
    </row>
    <row r="190" spans="1:24" x14ac:dyDescent="0.25">
      <c r="G190" s="89" t="s">
        <v>28</v>
      </c>
      <c r="H190" s="90"/>
      <c r="I190" s="90"/>
      <c r="J190" s="90"/>
      <c r="K190" s="90"/>
      <c r="L190" s="90"/>
      <c r="M190" s="91"/>
      <c r="N190" s="64"/>
      <c r="O190" s="64"/>
      <c r="P190" s="64"/>
      <c r="Q190" s="40"/>
      <c r="R190" s="40"/>
      <c r="S190" s="40"/>
      <c r="T190" s="40"/>
      <c r="U190" s="40">
        <v>530</v>
      </c>
      <c r="V190" s="30">
        <v>9999</v>
      </c>
    </row>
  </sheetData>
  <sheetProtection algorithmName="SHA-512" hashValue="ZPzs8AhNq4WfHgHi4ujYLn3rkCvTwjSU07czW9JrRxReMNvm7ZspoCRljW/PFeJAly9VcYIJedyMyTCxOwUVzg==" saltValue="YfIuSG+9J9gM2QL5d0Us4Q==" spinCount="100000" sheet="1" objects="1" scenarios="1"/>
  <protectedRanges>
    <protectedRange sqref="B3:F5" name="Range1"/>
  </protectedRanges>
  <mergeCells count="39">
    <mergeCell ref="C166:D166"/>
    <mergeCell ref="E135:E141"/>
    <mergeCell ref="E72:E75"/>
    <mergeCell ref="E78:E81"/>
    <mergeCell ref="E84:E88"/>
    <mergeCell ref="E174:E179"/>
    <mergeCell ref="E91:E93"/>
    <mergeCell ref="E96:E101"/>
    <mergeCell ref="E104:E106"/>
    <mergeCell ref="E109:E113"/>
    <mergeCell ref="E116:E117"/>
    <mergeCell ref="C58:D58"/>
    <mergeCell ref="E56:E57"/>
    <mergeCell ref="B11:F11"/>
    <mergeCell ref="B7:F8"/>
    <mergeCell ref="A3:A5"/>
    <mergeCell ref="D13:F13"/>
    <mergeCell ref="B3:F3"/>
    <mergeCell ref="B5:F5"/>
    <mergeCell ref="B4:F4"/>
    <mergeCell ref="E120:E122"/>
    <mergeCell ref="E125:E127"/>
    <mergeCell ref="E61:E64"/>
    <mergeCell ref="E67:E69"/>
    <mergeCell ref="E130:E132"/>
    <mergeCell ref="C150:D150"/>
    <mergeCell ref="C152:D152"/>
    <mergeCell ref="C164:D164"/>
    <mergeCell ref="C157:D157"/>
    <mergeCell ref="C159:D159"/>
    <mergeCell ref="A6:A10"/>
    <mergeCell ref="Q51:U51"/>
    <mergeCell ref="B9:F9"/>
    <mergeCell ref="B10:F10"/>
    <mergeCell ref="G13:H13"/>
    <mergeCell ref="G14:H14"/>
    <mergeCell ref="H51:J51"/>
    <mergeCell ref="L51:P51"/>
    <mergeCell ref="B6:F6"/>
  </mergeCells>
  <hyperlinks>
    <hyperlink ref="D124" r:id="rId1"/>
  </hyperlinks>
  <pageMargins left="0.25" right="0.25" top="0.75" bottom="0.75" header="0.3" footer="0.3"/>
  <pageSetup paperSize="9" scale="66" fitToHeight="2"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1</xdr:col>
                    <xdr:colOff>85725</xdr:colOff>
                    <xdr:row>173</xdr:row>
                    <xdr:rowOff>0</xdr:rowOff>
                  </from>
                  <to>
                    <xdr:col>2</xdr:col>
                    <xdr:colOff>180975</xdr:colOff>
                    <xdr:row>174</xdr:row>
                    <xdr:rowOff>28575</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1</xdr:col>
                    <xdr:colOff>85725</xdr:colOff>
                    <xdr:row>173</xdr:row>
                    <xdr:rowOff>0</xdr:rowOff>
                  </from>
                  <to>
                    <xdr:col>2</xdr:col>
                    <xdr:colOff>180975</xdr:colOff>
                    <xdr:row>174</xdr:row>
                    <xdr:rowOff>28575</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1</xdr:col>
                    <xdr:colOff>85725</xdr:colOff>
                    <xdr:row>134</xdr:row>
                    <xdr:rowOff>0</xdr:rowOff>
                  </from>
                  <to>
                    <xdr:col>2</xdr:col>
                    <xdr:colOff>180975</xdr:colOff>
                    <xdr:row>135</xdr:row>
                    <xdr:rowOff>28575</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1</xdr:col>
                    <xdr:colOff>85725</xdr:colOff>
                    <xdr:row>173</xdr:row>
                    <xdr:rowOff>9525</xdr:rowOff>
                  </from>
                  <to>
                    <xdr:col>2</xdr:col>
                    <xdr:colOff>180975</xdr:colOff>
                    <xdr:row>174</xdr:row>
                    <xdr:rowOff>38100</xdr:rowOff>
                  </to>
                </anchor>
              </controlPr>
            </control>
          </mc:Choice>
        </mc:AlternateContent>
        <mc:AlternateContent xmlns:mc="http://schemas.openxmlformats.org/markup-compatibility/2006">
          <mc:Choice Requires="x14">
            <control shapeId="1078" r:id="rId9" name="Check Box 54">
              <controlPr locked="0" defaultSize="0" autoFill="0" autoLine="0" autoPict="0">
                <anchor moveWithCells="1">
                  <from>
                    <xdr:col>1</xdr:col>
                    <xdr:colOff>85725</xdr:colOff>
                    <xdr:row>174</xdr:row>
                    <xdr:rowOff>9525</xdr:rowOff>
                  </from>
                  <to>
                    <xdr:col>2</xdr:col>
                    <xdr:colOff>180975</xdr:colOff>
                    <xdr:row>175</xdr:row>
                    <xdr:rowOff>38100</xdr:rowOff>
                  </to>
                </anchor>
              </controlPr>
            </control>
          </mc:Choice>
        </mc:AlternateContent>
        <mc:AlternateContent xmlns:mc="http://schemas.openxmlformats.org/markup-compatibility/2006">
          <mc:Choice Requires="x14">
            <control shapeId="1079" r:id="rId10" name="Check Box 55">
              <controlPr locked="0" defaultSize="0" autoFill="0" autoLine="0" autoPict="0">
                <anchor moveWithCells="1">
                  <from>
                    <xdr:col>1</xdr:col>
                    <xdr:colOff>85725</xdr:colOff>
                    <xdr:row>175</xdr:row>
                    <xdr:rowOff>0</xdr:rowOff>
                  </from>
                  <to>
                    <xdr:col>2</xdr:col>
                    <xdr:colOff>180975</xdr:colOff>
                    <xdr:row>176</xdr:row>
                    <xdr:rowOff>28575</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1</xdr:col>
                    <xdr:colOff>85725</xdr:colOff>
                    <xdr:row>175</xdr:row>
                    <xdr:rowOff>9525</xdr:rowOff>
                  </from>
                  <to>
                    <xdr:col>2</xdr:col>
                    <xdr:colOff>180975</xdr:colOff>
                    <xdr:row>176</xdr:row>
                    <xdr:rowOff>38100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1</xdr:col>
                    <xdr:colOff>85725</xdr:colOff>
                    <xdr:row>178</xdr:row>
                    <xdr:rowOff>9525</xdr:rowOff>
                  </from>
                  <to>
                    <xdr:col>2</xdr:col>
                    <xdr:colOff>180975</xdr:colOff>
                    <xdr:row>179</xdr:row>
                    <xdr:rowOff>38100</xdr:rowOff>
                  </to>
                </anchor>
              </controlPr>
            </control>
          </mc:Choice>
        </mc:AlternateContent>
        <mc:AlternateContent xmlns:mc="http://schemas.openxmlformats.org/markup-compatibility/2006">
          <mc:Choice Requires="x14">
            <control shapeId="1267" r:id="rId13" name="Group Box 243">
              <controlPr defaultSize="0" autoFill="0" autoPict="0">
                <anchor moveWithCells="1">
                  <from>
                    <xdr:col>0</xdr:col>
                    <xdr:colOff>276225</xdr:colOff>
                    <xdr:row>59</xdr:row>
                    <xdr:rowOff>0</xdr:rowOff>
                  </from>
                  <to>
                    <xdr:col>5</xdr:col>
                    <xdr:colOff>9525</xdr:colOff>
                    <xdr:row>64</xdr:row>
                    <xdr:rowOff>142875</xdr:rowOff>
                  </to>
                </anchor>
              </controlPr>
            </control>
          </mc:Choice>
        </mc:AlternateContent>
        <mc:AlternateContent xmlns:mc="http://schemas.openxmlformats.org/markup-compatibility/2006">
          <mc:Choice Requires="x14">
            <control shapeId="1277" r:id="rId14" name="Option Button 253">
              <controlPr defaultSize="0" autoFill="0" autoLine="0" autoPict="0">
                <anchor moveWithCells="1">
                  <from>
                    <xdr:col>1</xdr:col>
                    <xdr:colOff>19050</xdr:colOff>
                    <xdr:row>60</xdr:row>
                    <xdr:rowOff>0</xdr:rowOff>
                  </from>
                  <to>
                    <xdr:col>1</xdr:col>
                    <xdr:colOff>323850</xdr:colOff>
                    <xdr:row>61</xdr:row>
                    <xdr:rowOff>19050</xdr:rowOff>
                  </to>
                </anchor>
              </controlPr>
            </control>
          </mc:Choice>
        </mc:AlternateContent>
        <mc:AlternateContent xmlns:mc="http://schemas.openxmlformats.org/markup-compatibility/2006">
          <mc:Choice Requires="x14">
            <control shapeId="1291" r:id="rId15" name="Option Button 267">
              <controlPr defaultSize="0" autoFill="0" autoLine="0" autoPict="0">
                <anchor moveWithCells="1">
                  <from>
                    <xdr:col>1</xdr:col>
                    <xdr:colOff>19050</xdr:colOff>
                    <xdr:row>61</xdr:row>
                    <xdr:rowOff>0</xdr:rowOff>
                  </from>
                  <to>
                    <xdr:col>1</xdr:col>
                    <xdr:colOff>323850</xdr:colOff>
                    <xdr:row>62</xdr:row>
                    <xdr:rowOff>19050</xdr:rowOff>
                  </to>
                </anchor>
              </controlPr>
            </control>
          </mc:Choice>
        </mc:AlternateContent>
        <mc:AlternateContent xmlns:mc="http://schemas.openxmlformats.org/markup-compatibility/2006">
          <mc:Choice Requires="x14">
            <control shapeId="1293" r:id="rId16" name="Option Button 269">
              <controlPr defaultSize="0" autoFill="0" autoLine="0" autoPict="0">
                <anchor moveWithCells="1">
                  <from>
                    <xdr:col>1</xdr:col>
                    <xdr:colOff>19050</xdr:colOff>
                    <xdr:row>62</xdr:row>
                    <xdr:rowOff>0</xdr:rowOff>
                  </from>
                  <to>
                    <xdr:col>1</xdr:col>
                    <xdr:colOff>323850</xdr:colOff>
                    <xdr:row>63</xdr:row>
                    <xdr:rowOff>19050</xdr:rowOff>
                  </to>
                </anchor>
              </controlPr>
            </control>
          </mc:Choice>
        </mc:AlternateContent>
        <mc:AlternateContent xmlns:mc="http://schemas.openxmlformats.org/markup-compatibility/2006">
          <mc:Choice Requires="x14">
            <control shapeId="1295" r:id="rId17" name="Option Button 271">
              <controlPr defaultSize="0" autoFill="0" autoLine="0" autoPict="0">
                <anchor moveWithCells="1">
                  <from>
                    <xdr:col>1</xdr:col>
                    <xdr:colOff>19050</xdr:colOff>
                    <xdr:row>63</xdr:row>
                    <xdr:rowOff>0</xdr:rowOff>
                  </from>
                  <to>
                    <xdr:col>1</xdr:col>
                    <xdr:colOff>323850</xdr:colOff>
                    <xdr:row>64</xdr:row>
                    <xdr:rowOff>19050</xdr:rowOff>
                  </to>
                </anchor>
              </controlPr>
            </control>
          </mc:Choice>
        </mc:AlternateContent>
        <mc:AlternateContent xmlns:mc="http://schemas.openxmlformats.org/markup-compatibility/2006">
          <mc:Choice Requires="x14">
            <control shapeId="1304" r:id="rId18" name="Group Box 280">
              <controlPr defaultSize="0" autoFill="0" autoPict="0">
                <anchor moveWithCells="1">
                  <from>
                    <xdr:col>0</xdr:col>
                    <xdr:colOff>276225</xdr:colOff>
                    <xdr:row>65</xdr:row>
                    <xdr:rowOff>0</xdr:rowOff>
                  </from>
                  <to>
                    <xdr:col>5</xdr:col>
                    <xdr:colOff>9525</xdr:colOff>
                    <xdr:row>69</xdr:row>
                    <xdr:rowOff>85725</xdr:rowOff>
                  </to>
                </anchor>
              </controlPr>
            </control>
          </mc:Choice>
        </mc:AlternateContent>
        <mc:AlternateContent xmlns:mc="http://schemas.openxmlformats.org/markup-compatibility/2006">
          <mc:Choice Requires="x14">
            <control shapeId="1305" r:id="rId19" name="Option Button 281">
              <controlPr defaultSize="0" autoFill="0" autoLine="0" autoPict="0">
                <anchor moveWithCells="1">
                  <from>
                    <xdr:col>1</xdr:col>
                    <xdr:colOff>19050</xdr:colOff>
                    <xdr:row>65</xdr:row>
                    <xdr:rowOff>171450</xdr:rowOff>
                  </from>
                  <to>
                    <xdr:col>1</xdr:col>
                    <xdr:colOff>323850</xdr:colOff>
                    <xdr:row>67</xdr:row>
                    <xdr:rowOff>9525</xdr:rowOff>
                  </to>
                </anchor>
              </controlPr>
            </control>
          </mc:Choice>
        </mc:AlternateContent>
        <mc:AlternateContent xmlns:mc="http://schemas.openxmlformats.org/markup-compatibility/2006">
          <mc:Choice Requires="x14">
            <control shapeId="1306" r:id="rId20" name="Option Button 282">
              <controlPr defaultSize="0" autoFill="0" autoLine="0" autoPict="0">
                <anchor moveWithCells="1">
                  <from>
                    <xdr:col>1</xdr:col>
                    <xdr:colOff>19050</xdr:colOff>
                    <xdr:row>66</xdr:row>
                    <xdr:rowOff>171450</xdr:rowOff>
                  </from>
                  <to>
                    <xdr:col>1</xdr:col>
                    <xdr:colOff>323850</xdr:colOff>
                    <xdr:row>68</xdr:row>
                    <xdr:rowOff>9525</xdr:rowOff>
                  </to>
                </anchor>
              </controlPr>
            </control>
          </mc:Choice>
        </mc:AlternateContent>
        <mc:AlternateContent xmlns:mc="http://schemas.openxmlformats.org/markup-compatibility/2006">
          <mc:Choice Requires="x14">
            <control shapeId="1307" r:id="rId21" name="Option Button 283">
              <controlPr defaultSize="0" autoFill="0" autoLine="0" autoPict="0">
                <anchor moveWithCells="1">
                  <from>
                    <xdr:col>1</xdr:col>
                    <xdr:colOff>19050</xdr:colOff>
                    <xdr:row>67</xdr:row>
                    <xdr:rowOff>171450</xdr:rowOff>
                  </from>
                  <to>
                    <xdr:col>1</xdr:col>
                    <xdr:colOff>323850</xdr:colOff>
                    <xdr:row>69</xdr:row>
                    <xdr:rowOff>9525</xdr:rowOff>
                  </to>
                </anchor>
              </controlPr>
            </control>
          </mc:Choice>
        </mc:AlternateContent>
        <mc:AlternateContent xmlns:mc="http://schemas.openxmlformats.org/markup-compatibility/2006">
          <mc:Choice Requires="x14">
            <control shapeId="1480" r:id="rId22" name="Group Box 456">
              <controlPr defaultSize="0" autoFill="0" autoPict="0">
                <anchor moveWithCells="1">
                  <from>
                    <xdr:col>0</xdr:col>
                    <xdr:colOff>276225</xdr:colOff>
                    <xdr:row>69</xdr:row>
                    <xdr:rowOff>133350</xdr:rowOff>
                  </from>
                  <to>
                    <xdr:col>5</xdr:col>
                    <xdr:colOff>9525</xdr:colOff>
                    <xdr:row>75</xdr:row>
                    <xdr:rowOff>104775</xdr:rowOff>
                  </to>
                </anchor>
              </controlPr>
            </control>
          </mc:Choice>
        </mc:AlternateContent>
        <mc:AlternateContent xmlns:mc="http://schemas.openxmlformats.org/markup-compatibility/2006">
          <mc:Choice Requires="x14">
            <control shapeId="1481" r:id="rId23" name="Option Button 457">
              <controlPr defaultSize="0" autoFill="0" autoLine="0" autoPict="0">
                <anchor moveWithCells="1">
                  <from>
                    <xdr:col>1</xdr:col>
                    <xdr:colOff>19050</xdr:colOff>
                    <xdr:row>71</xdr:row>
                    <xdr:rowOff>0</xdr:rowOff>
                  </from>
                  <to>
                    <xdr:col>1</xdr:col>
                    <xdr:colOff>323850</xdr:colOff>
                    <xdr:row>72</xdr:row>
                    <xdr:rowOff>19050</xdr:rowOff>
                  </to>
                </anchor>
              </controlPr>
            </control>
          </mc:Choice>
        </mc:AlternateContent>
        <mc:AlternateContent xmlns:mc="http://schemas.openxmlformats.org/markup-compatibility/2006">
          <mc:Choice Requires="x14">
            <control shapeId="1482" r:id="rId24" name="Option Button 458">
              <controlPr defaultSize="0" autoFill="0" autoLine="0" autoPict="0">
                <anchor moveWithCells="1">
                  <from>
                    <xdr:col>1</xdr:col>
                    <xdr:colOff>19050</xdr:colOff>
                    <xdr:row>72</xdr:row>
                    <xdr:rowOff>0</xdr:rowOff>
                  </from>
                  <to>
                    <xdr:col>1</xdr:col>
                    <xdr:colOff>323850</xdr:colOff>
                    <xdr:row>73</xdr:row>
                    <xdr:rowOff>19050</xdr:rowOff>
                  </to>
                </anchor>
              </controlPr>
            </control>
          </mc:Choice>
        </mc:AlternateContent>
        <mc:AlternateContent xmlns:mc="http://schemas.openxmlformats.org/markup-compatibility/2006">
          <mc:Choice Requires="x14">
            <control shapeId="1483" r:id="rId25" name="Option Button 459">
              <controlPr defaultSize="0" autoFill="0" autoLine="0" autoPict="0">
                <anchor moveWithCells="1">
                  <from>
                    <xdr:col>1</xdr:col>
                    <xdr:colOff>19050</xdr:colOff>
                    <xdr:row>73</xdr:row>
                    <xdr:rowOff>0</xdr:rowOff>
                  </from>
                  <to>
                    <xdr:col>1</xdr:col>
                    <xdr:colOff>323850</xdr:colOff>
                    <xdr:row>74</xdr:row>
                    <xdr:rowOff>19050</xdr:rowOff>
                  </to>
                </anchor>
              </controlPr>
            </control>
          </mc:Choice>
        </mc:AlternateContent>
        <mc:AlternateContent xmlns:mc="http://schemas.openxmlformats.org/markup-compatibility/2006">
          <mc:Choice Requires="x14">
            <control shapeId="1484" r:id="rId26" name="Option Button 460">
              <controlPr defaultSize="0" autoFill="0" autoLine="0" autoPict="0">
                <anchor moveWithCells="1">
                  <from>
                    <xdr:col>1</xdr:col>
                    <xdr:colOff>19050</xdr:colOff>
                    <xdr:row>74</xdr:row>
                    <xdr:rowOff>0</xdr:rowOff>
                  </from>
                  <to>
                    <xdr:col>1</xdr:col>
                    <xdr:colOff>323850</xdr:colOff>
                    <xdr:row>75</xdr:row>
                    <xdr:rowOff>19050</xdr:rowOff>
                  </to>
                </anchor>
              </controlPr>
            </control>
          </mc:Choice>
        </mc:AlternateContent>
        <mc:AlternateContent xmlns:mc="http://schemas.openxmlformats.org/markup-compatibility/2006">
          <mc:Choice Requires="x14">
            <control shapeId="1514" r:id="rId27" name="Group Box 490">
              <controlPr defaultSize="0" autoFill="0" autoPict="0">
                <anchor moveWithCells="1">
                  <from>
                    <xdr:col>0</xdr:col>
                    <xdr:colOff>276225</xdr:colOff>
                    <xdr:row>75</xdr:row>
                    <xdr:rowOff>152400</xdr:rowOff>
                  </from>
                  <to>
                    <xdr:col>5</xdr:col>
                    <xdr:colOff>9525</xdr:colOff>
                    <xdr:row>81</xdr:row>
                    <xdr:rowOff>114300</xdr:rowOff>
                  </to>
                </anchor>
              </controlPr>
            </control>
          </mc:Choice>
        </mc:AlternateContent>
        <mc:AlternateContent xmlns:mc="http://schemas.openxmlformats.org/markup-compatibility/2006">
          <mc:Choice Requires="x14">
            <control shapeId="1515" r:id="rId28" name="Option Button 491">
              <controlPr defaultSize="0" autoFill="0" autoLine="0" autoPict="0">
                <anchor moveWithCells="1">
                  <from>
                    <xdr:col>1</xdr:col>
                    <xdr:colOff>19050</xdr:colOff>
                    <xdr:row>77</xdr:row>
                    <xdr:rowOff>0</xdr:rowOff>
                  </from>
                  <to>
                    <xdr:col>1</xdr:col>
                    <xdr:colOff>323850</xdr:colOff>
                    <xdr:row>78</xdr:row>
                    <xdr:rowOff>19050</xdr:rowOff>
                  </to>
                </anchor>
              </controlPr>
            </control>
          </mc:Choice>
        </mc:AlternateContent>
        <mc:AlternateContent xmlns:mc="http://schemas.openxmlformats.org/markup-compatibility/2006">
          <mc:Choice Requires="x14">
            <control shapeId="1516" r:id="rId29" name="Option Button 492">
              <controlPr defaultSize="0" autoFill="0" autoLine="0" autoPict="0">
                <anchor moveWithCells="1">
                  <from>
                    <xdr:col>1</xdr:col>
                    <xdr:colOff>19050</xdr:colOff>
                    <xdr:row>78</xdr:row>
                    <xdr:rowOff>0</xdr:rowOff>
                  </from>
                  <to>
                    <xdr:col>1</xdr:col>
                    <xdr:colOff>323850</xdr:colOff>
                    <xdr:row>79</xdr:row>
                    <xdr:rowOff>19050</xdr:rowOff>
                  </to>
                </anchor>
              </controlPr>
            </control>
          </mc:Choice>
        </mc:AlternateContent>
        <mc:AlternateContent xmlns:mc="http://schemas.openxmlformats.org/markup-compatibility/2006">
          <mc:Choice Requires="x14">
            <control shapeId="1517" r:id="rId30" name="Option Button 493">
              <controlPr defaultSize="0" autoFill="0" autoLine="0" autoPict="0">
                <anchor moveWithCells="1">
                  <from>
                    <xdr:col>1</xdr:col>
                    <xdr:colOff>19050</xdr:colOff>
                    <xdr:row>79</xdr:row>
                    <xdr:rowOff>0</xdr:rowOff>
                  </from>
                  <to>
                    <xdr:col>1</xdr:col>
                    <xdr:colOff>323850</xdr:colOff>
                    <xdr:row>80</xdr:row>
                    <xdr:rowOff>19050</xdr:rowOff>
                  </to>
                </anchor>
              </controlPr>
            </control>
          </mc:Choice>
        </mc:AlternateContent>
        <mc:AlternateContent xmlns:mc="http://schemas.openxmlformats.org/markup-compatibility/2006">
          <mc:Choice Requires="x14">
            <control shapeId="1518" r:id="rId31" name="Option Button 494">
              <controlPr defaultSize="0" autoFill="0" autoLine="0" autoPict="0">
                <anchor moveWithCells="1">
                  <from>
                    <xdr:col>1</xdr:col>
                    <xdr:colOff>19050</xdr:colOff>
                    <xdr:row>80</xdr:row>
                    <xdr:rowOff>0</xdr:rowOff>
                  </from>
                  <to>
                    <xdr:col>1</xdr:col>
                    <xdr:colOff>323850</xdr:colOff>
                    <xdr:row>81</xdr:row>
                    <xdr:rowOff>19050</xdr:rowOff>
                  </to>
                </anchor>
              </controlPr>
            </control>
          </mc:Choice>
        </mc:AlternateContent>
        <mc:AlternateContent xmlns:mc="http://schemas.openxmlformats.org/markup-compatibility/2006">
          <mc:Choice Requires="x14">
            <control shapeId="1585" r:id="rId32" name="Group Box 561">
              <controlPr defaultSize="0" autoFill="0" autoPict="0">
                <anchor moveWithCells="1">
                  <from>
                    <xdr:col>0</xdr:col>
                    <xdr:colOff>276225</xdr:colOff>
                    <xdr:row>81</xdr:row>
                    <xdr:rowOff>171450</xdr:rowOff>
                  </from>
                  <to>
                    <xdr:col>5</xdr:col>
                    <xdr:colOff>9525</xdr:colOff>
                    <xdr:row>88</xdr:row>
                    <xdr:rowOff>114300</xdr:rowOff>
                  </to>
                </anchor>
              </controlPr>
            </control>
          </mc:Choice>
        </mc:AlternateContent>
        <mc:AlternateContent xmlns:mc="http://schemas.openxmlformats.org/markup-compatibility/2006">
          <mc:Choice Requires="x14">
            <control shapeId="1586" r:id="rId33" name="Option Button 562">
              <controlPr defaultSize="0" autoFill="0" autoLine="0" autoPict="0">
                <anchor moveWithCells="1">
                  <from>
                    <xdr:col>1</xdr:col>
                    <xdr:colOff>19050</xdr:colOff>
                    <xdr:row>82</xdr:row>
                    <xdr:rowOff>171450</xdr:rowOff>
                  </from>
                  <to>
                    <xdr:col>1</xdr:col>
                    <xdr:colOff>323850</xdr:colOff>
                    <xdr:row>84</xdr:row>
                    <xdr:rowOff>9525</xdr:rowOff>
                  </to>
                </anchor>
              </controlPr>
            </control>
          </mc:Choice>
        </mc:AlternateContent>
        <mc:AlternateContent xmlns:mc="http://schemas.openxmlformats.org/markup-compatibility/2006">
          <mc:Choice Requires="x14">
            <control shapeId="1587" r:id="rId34" name="Option Button 563">
              <controlPr defaultSize="0" autoFill="0" autoLine="0" autoPict="0">
                <anchor moveWithCells="1">
                  <from>
                    <xdr:col>1</xdr:col>
                    <xdr:colOff>19050</xdr:colOff>
                    <xdr:row>83</xdr:row>
                    <xdr:rowOff>171450</xdr:rowOff>
                  </from>
                  <to>
                    <xdr:col>1</xdr:col>
                    <xdr:colOff>323850</xdr:colOff>
                    <xdr:row>85</xdr:row>
                    <xdr:rowOff>9525</xdr:rowOff>
                  </to>
                </anchor>
              </controlPr>
            </control>
          </mc:Choice>
        </mc:AlternateContent>
        <mc:AlternateContent xmlns:mc="http://schemas.openxmlformats.org/markup-compatibility/2006">
          <mc:Choice Requires="x14">
            <control shapeId="1588" r:id="rId35" name="Option Button 564">
              <controlPr defaultSize="0" autoFill="0" autoLine="0" autoPict="0">
                <anchor moveWithCells="1">
                  <from>
                    <xdr:col>1</xdr:col>
                    <xdr:colOff>19050</xdr:colOff>
                    <xdr:row>84</xdr:row>
                    <xdr:rowOff>171450</xdr:rowOff>
                  </from>
                  <to>
                    <xdr:col>1</xdr:col>
                    <xdr:colOff>323850</xdr:colOff>
                    <xdr:row>86</xdr:row>
                    <xdr:rowOff>9525</xdr:rowOff>
                  </to>
                </anchor>
              </controlPr>
            </control>
          </mc:Choice>
        </mc:AlternateContent>
        <mc:AlternateContent xmlns:mc="http://schemas.openxmlformats.org/markup-compatibility/2006">
          <mc:Choice Requires="x14">
            <control shapeId="1589" r:id="rId36" name="Option Button 565">
              <controlPr defaultSize="0" autoFill="0" autoLine="0" autoPict="0">
                <anchor moveWithCells="1">
                  <from>
                    <xdr:col>1</xdr:col>
                    <xdr:colOff>19050</xdr:colOff>
                    <xdr:row>85</xdr:row>
                    <xdr:rowOff>171450</xdr:rowOff>
                  </from>
                  <to>
                    <xdr:col>1</xdr:col>
                    <xdr:colOff>323850</xdr:colOff>
                    <xdr:row>87</xdr:row>
                    <xdr:rowOff>9525</xdr:rowOff>
                  </to>
                </anchor>
              </controlPr>
            </control>
          </mc:Choice>
        </mc:AlternateContent>
        <mc:AlternateContent xmlns:mc="http://schemas.openxmlformats.org/markup-compatibility/2006">
          <mc:Choice Requires="x14">
            <control shapeId="1594" r:id="rId37" name="Group Box 570">
              <controlPr defaultSize="0" autoFill="0" autoPict="0">
                <anchor moveWithCells="1">
                  <from>
                    <xdr:col>0</xdr:col>
                    <xdr:colOff>276225</xdr:colOff>
                    <xdr:row>88</xdr:row>
                    <xdr:rowOff>161925</xdr:rowOff>
                  </from>
                  <to>
                    <xdr:col>5</xdr:col>
                    <xdr:colOff>9525</xdr:colOff>
                    <xdr:row>93</xdr:row>
                    <xdr:rowOff>95250</xdr:rowOff>
                  </to>
                </anchor>
              </controlPr>
            </control>
          </mc:Choice>
        </mc:AlternateContent>
        <mc:AlternateContent xmlns:mc="http://schemas.openxmlformats.org/markup-compatibility/2006">
          <mc:Choice Requires="x14">
            <control shapeId="1595" r:id="rId38" name="Option Button 571">
              <controlPr defaultSize="0" autoFill="0" autoLine="0" autoPict="0">
                <anchor moveWithCells="1">
                  <from>
                    <xdr:col>1</xdr:col>
                    <xdr:colOff>19050</xdr:colOff>
                    <xdr:row>89</xdr:row>
                    <xdr:rowOff>171450</xdr:rowOff>
                  </from>
                  <to>
                    <xdr:col>1</xdr:col>
                    <xdr:colOff>323850</xdr:colOff>
                    <xdr:row>91</xdr:row>
                    <xdr:rowOff>9525</xdr:rowOff>
                  </to>
                </anchor>
              </controlPr>
            </control>
          </mc:Choice>
        </mc:AlternateContent>
        <mc:AlternateContent xmlns:mc="http://schemas.openxmlformats.org/markup-compatibility/2006">
          <mc:Choice Requires="x14">
            <control shapeId="1596" r:id="rId39" name="Option Button 572">
              <controlPr defaultSize="0" autoFill="0" autoLine="0" autoPict="0">
                <anchor moveWithCells="1">
                  <from>
                    <xdr:col>1</xdr:col>
                    <xdr:colOff>19050</xdr:colOff>
                    <xdr:row>90</xdr:row>
                    <xdr:rowOff>171450</xdr:rowOff>
                  </from>
                  <to>
                    <xdr:col>1</xdr:col>
                    <xdr:colOff>323850</xdr:colOff>
                    <xdr:row>92</xdr:row>
                    <xdr:rowOff>9525</xdr:rowOff>
                  </to>
                </anchor>
              </controlPr>
            </control>
          </mc:Choice>
        </mc:AlternateContent>
        <mc:AlternateContent xmlns:mc="http://schemas.openxmlformats.org/markup-compatibility/2006">
          <mc:Choice Requires="x14">
            <control shapeId="1597" r:id="rId40" name="Option Button 573">
              <controlPr defaultSize="0" autoFill="0" autoLine="0" autoPict="0">
                <anchor moveWithCells="1">
                  <from>
                    <xdr:col>1</xdr:col>
                    <xdr:colOff>19050</xdr:colOff>
                    <xdr:row>91</xdr:row>
                    <xdr:rowOff>171450</xdr:rowOff>
                  </from>
                  <to>
                    <xdr:col>1</xdr:col>
                    <xdr:colOff>323850</xdr:colOff>
                    <xdr:row>93</xdr:row>
                    <xdr:rowOff>9525</xdr:rowOff>
                  </to>
                </anchor>
              </controlPr>
            </control>
          </mc:Choice>
        </mc:AlternateContent>
        <mc:AlternateContent xmlns:mc="http://schemas.openxmlformats.org/markup-compatibility/2006">
          <mc:Choice Requires="x14">
            <control shapeId="1606" r:id="rId41" name="Group Box 582">
              <controlPr defaultSize="0" autoFill="0" autoPict="0">
                <anchor moveWithCells="1">
                  <from>
                    <xdr:col>0</xdr:col>
                    <xdr:colOff>276225</xdr:colOff>
                    <xdr:row>93</xdr:row>
                    <xdr:rowOff>161925</xdr:rowOff>
                  </from>
                  <to>
                    <xdr:col>5</xdr:col>
                    <xdr:colOff>9525</xdr:colOff>
                    <xdr:row>101</xdr:row>
                    <xdr:rowOff>76200</xdr:rowOff>
                  </to>
                </anchor>
              </controlPr>
            </control>
          </mc:Choice>
        </mc:AlternateContent>
        <mc:AlternateContent xmlns:mc="http://schemas.openxmlformats.org/markup-compatibility/2006">
          <mc:Choice Requires="x14">
            <control shapeId="1607" r:id="rId42" name="Option Button 583">
              <controlPr defaultSize="0" autoFill="0" autoLine="0" autoPict="0">
                <anchor moveWithCells="1">
                  <from>
                    <xdr:col>1</xdr:col>
                    <xdr:colOff>19050</xdr:colOff>
                    <xdr:row>94</xdr:row>
                    <xdr:rowOff>171450</xdr:rowOff>
                  </from>
                  <to>
                    <xdr:col>1</xdr:col>
                    <xdr:colOff>323850</xdr:colOff>
                    <xdr:row>96</xdr:row>
                    <xdr:rowOff>9525</xdr:rowOff>
                  </to>
                </anchor>
              </controlPr>
            </control>
          </mc:Choice>
        </mc:AlternateContent>
        <mc:AlternateContent xmlns:mc="http://schemas.openxmlformats.org/markup-compatibility/2006">
          <mc:Choice Requires="x14">
            <control shapeId="1608" r:id="rId43" name="Option Button 584">
              <controlPr defaultSize="0" autoFill="0" autoLine="0" autoPict="0">
                <anchor moveWithCells="1">
                  <from>
                    <xdr:col>1</xdr:col>
                    <xdr:colOff>19050</xdr:colOff>
                    <xdr:row>95</xdr:row>
                    <xdr:rowOff>171450</xdr:rowOff>
                  </from>
                  <to>
                    <xdr:col>1</xdr:col>
                    <xdr:colOff>323850</xdr:colOff>
                    <xdr:row>97</xdr:row>
                    <xdr:rowOff>9525</xdr:rowOff>
                  </to>
                </anchor>
              </controlPr>
            </control>
          </mc:Choice>
        </mc:AlternateContent>
        <mc:AlternateContent xmlns:mc="http://schemas.openxmlformats.org/markup-compatibility/2006">
          <mc:Choice Requires="x14">
            <control shapeId="1609" r:id="rId44" name="Option Button 585">
              <controlPr defaultSize="0" autoFill="0" autoLine="0" autoPict="0">
                <anchor moveWithCells="1">
                  <from>
                    <xdr:col>1</xdr:col>
                    <xdr:colOff>19050</xdr:colOff>
                    <xdr:row>96</xdr:row>
                    <xdr:rowOff>171450</xdr:rowOff>
                  </from>
                  <to>
                    <xdr:col>1</xdr:col>
                    <xdr:colOff>323850</xdr:colOff>
                    <xdr:row>98</xdr:row>
                    <xdr:rowOff>9525</xdr:rowOff>
                  </to>
                </anchor>
              </controlPr>
            </control>
          </mc:Choice>
        </mc:AlternateContent>
        <mc:AlternateContent xmlns:mc="http://schemas.openxmlformats.org/markup-compatibility/2006">
          <mc:Choice Requires="x14">
            <control shapeId="1610" r:id="rId45" name="Option Button 586">
              <controlPr defaultSize="0" autoFill="0" autoLine="0" autoPict="0">
                <anchor moveWithCells="1">
                  <from>
                    <xdr:col>1</xdr:col>
                    <xdr:colOff>19050</xdr:colOff>
                    <xdr:row>97</xdr:row>
                    <xdr:rowOff>171450</xdr:rowOff>
                  </from>
                  <to>
                    <xdr:col>1</xdr:col>
                    <xdr:colOff>323850</xdr:colOff>
                    <xdr:row>99</xdr:row>
                    <xdr:rowOff>9525</xdr:rowOff>
                  </to>
                </anchor>
              </controlPr>
            </control>
          </mc:Choice>
        </mc:AlternateContent>
        <mc:AlternateContent xmlns:mc="http://schemas.openxmlformats.org/markup-compatibility/2006">
          <mc:Choice Requires="x14">
            <control shapeId="1624" r:id="rId46" name="Group Box 600">
              <controlPr defaultSize="0" autoFill="0" autoPict="0">
                <anchor moveWithCells="1">
                  <from>
                    <xdr:col>0</xdr:col>
                    <xdr:colOff>276225</xdr:colOff>
                    <xdr:row>101</xdr:row>
                    <xdr:rowOff>123825</xdr:rowOff>
                  </from>
                  <to>
                    <xdr:col>5</xdr:col>
                    <xdr:colOff>9525</xdr:colOff>
                    <xdr:row>106</xdr:row>
                    <xdr:rowOff>85725</xdr:rowOff>
                  </to>
                </anchor>
              </controlPr>
            </control>
          </mc:Choice>
        </mc:AlternateContent>
        <mc:AlternateContent xmlns:mc="http://schemas.openxmlformats.org/markup-compatibility/2006">
          <mc:Choice Requires="x14">
            <control shapeId="1625" r:id="rId47" name="Option Button 601">
              <controlPr defaultSize="0" autoFill="0" autoLine="0" autoPict="0">
                <anchor moveWithCells="1">
                  <from>
                    <xdr:col>1</xdr:col>
                    <xdr:colOff>19050</xdr:colOff>
                    <xdr:row>102</xdr:row>
                    <xdr:rowOff>171450</xdr:rowOff>
                  </from>
                  <to>
                    <xdr:col>1</xdr:col>
                    <xdr:colOff>323850</xdr:colOff>
                    <xdr:row>104</xdr:row>
                    <xdr:rowOff>9525</xdr:rowOff>
                  </to>
                </anchor>
              </controlPr>
            </control>
          </mc:Choice>
        </mc:AlternateContent>
        <mc:AlternateContent xmlns:mc="http://schemas.openxmlformats.org/markup-compatibility/2006">
          <mc:Choice Requires="x14">
            <control shapeId="1626" r:id="rId48" name="Option Button 602">
              <controlPr defaultSize="0" autoFill="0" autoLine="0" autoPict="0">
                <anchor moveWithCells="1">
                  <from>
                    <xdr:col>1</xdr:col>
                    <xdr:colOff>19050</xdr:colOff>
                    <xdr:row>103</xdr:row>
                    <xdr:rowOff>171450</xdr:rowOff>
                  </from>
                  <to>
                    <xdr:col>1</xdr:col>
                    <xdr:colOff>323850</xdr:colOff>
                    <xdr:row>105</xdr:row>
                    <xdr:rowOff>9525</xdr:rowOff>
                  </to>
                </anchor>
              </controlPr>
            </control>
          </mc:Choice>
        </mc:AlternateContent>
        <mc:AlternateContent xmlns:mc="http://schemas.openxmlformats.org/markup-compatibility/2006">
          <mc:Choice Requires="x14">
            <control shapeId="1627" r:id="rId49" name="Option Button 603">
              <controlPr defaultSize="0" autoFill="0" autoLine="0" autoPict="0">
                <anchor moveWithCells="1">
                  <from>
                    <xdr:col>1</xdr:col>
                    <xdr:colOff>19050</xdr:colOff>
                    <xdr:row>104</xdr:row>
                    <xdr:rowOff>171450</xdr:rowOff>
                  </from>
                  <to>
                    <xdr:col>1</xdr:col>
                    <xdr:colOff>323850</xdr:colOff>
                    <xdr:row>106</xdr:row>
                    <xdr:rowOff>9525</xdr:rowOff>
                  </to>
                </anchor>
              </controlPr>
            </control>
          </mc:Choice>
        </mc:AlternateContent>
        <mc:AlternateContent xmlns:mc="http://schemas.openxmlformats.org/markup-compatibility/2006">
          <mc:Choice Requires="x14">
            <control shapeId="1636" r:id="rId50" name="Group Box 612">
              <controlPr defaultSize="0" autoFill="0" autoPict="0">
                <anchor moveWithCells="1">
                  <from>
                    <xdr:col>0</xdr:col>
                    <xdr:colOff>276225</xdr:colOff>
                    <xdr:row>106</xdr:row>
                    <xdr:rowOff>123825</xdr:rowOff>
                  </from>
                  <to>
                    <xdr:col>5</xdr:col>
                    <xdr:colOff>9525</xdr:colOff>
                    <xdr:row>113</xdr:row>
                    <xdr:rowOff>76200</xdr:rowOff>
                  </to>
                </anchor>
              </controlPr>
            </control>
          </mc:Choice>
        </mc:AlternateContent>
        <mc:AlternateContent xmlns:mc="http://schemas.openxmlformats.org/markup-compatibility/2006">
          <mc:Choice Requires="x14">
            <control shapeId="1637" r:id="rId51" name="Option Button 613">
              <controlPr defaultSize="0" autoFill="0" autoLine="0" autoPict="0">
                <anchor moveWithCells="1">
                  <from>
                    <xdr:col>1</xdr:col>
                    <xdr:colOff>19050</xdr:colOff>
                    <xdr:row>108</xdr:row>
                    <xdr:rowOff>0</xdr:rowOff>
                  </from>
                  <to>
                    <xdr:col>1</xdr:col>
                    <xdr:colOff>323850</xdr:colOff>
                    <xdr:row>109</xdr:row>
                    <xdr:rowOff>19050</xdr:rowOff>
                  </to>
                </anchor>
              </controlPr>
            </control>
          </mc:Choice>
        </mc:AlternateContent>
        <mc:AlternateContent xmlns:mc="http://schemas.openxmlformats.org/markup-compatibility/2006">
          <mc:Choice Requires="x14">
            <control shapeId="1638" r:id="rId52" name="Option Button 614">
              <controlPr defaultSize="0" autoFill="0" autoLine="0" autoPict="0">
                <anchor moveWithCells="1">
                  <from>
                    <xdr:col>1</xdr:col>
                    <xdr:colOff>19050</xdr:colOff>
                    <xdr:row>109</xdr:row>
                    <xdr:rowOff>0</xdr:rowOff>
                  </from>
                  <to>
                    <xdr:col>1</xdr:col>
                    <xdr:colOff>323850</xdr:colOff>
                    <xdr:row>110</xdr:row>
                    <xdr:rowOff>19050</xdr:rowOff>
                  </to>
                </anchor>
              </controlPr>
            </control>
          </mc:Choice>
        </mc:AlternateContent>
        <mc:AlternateContent xmlns:mc="http://schemas.openxmlformats.org/markup-compatibility/2006">
          <mc:Choice Requires="x14">
            <control shapeId="1639" r:id="rId53" name="Option Button 615">
              <controlPr defaultSize="0" autoFill="0" autoLine="0" autoPict="0">
                <anchor moveWithCells="1">
                  <from>
                    <xdr:col>1</xdr:col>
                    <xdr:colOff>19050</xdr:colOff>
                    <xdr:row>110</xdr:row>
                    <xdr:rowOff>0</xdr:rowOff>
                  </from>
                  <to>
                    <xdr:col>1</xdr:col>
                    <xdr:colOff>323850</xdr:colOff>
                    <xdr:row>111</xdr:row>
                    <xdr:rowOff>19050</xdr:rowOff>
                  </to>
                </anchor>
              </controlPr>
            </control>
          </mc:Choice>
        </mc:AlternateContent>
        <mc:AlternateContent xmlns:mc="http://schemas.openxmlformats.org/markup-compatibility/2006">
          <mc:Choice Requires="x14">
            <control shapeId="1640" r:id="rId54" name="Option Button 616">
              <controlPr defaultSize="0" autoFill="0" autoLine="0" autoPict="0">
                <anchor moveWithCells="1">
                  <from>
                    <xdr:col>1</xdr:col>
                    <xdr:colOff>19050</xdr:colOff>
                    <xdr:row>111</xdr:row>
                    <xdr:rowOff>0</xdr:rowOff>
                  </from>
                  <to>
                    <xdr:col>1</xdr:col>
                    <xdr:colOff>323850</xdr:colOff>
                    <xdr:row>112</xdr:row>
                    <xdr:rowOff>19050</xdr:rowOff>
                  </to>
                </anchor>
              </controlPr>
            </control>
          </mc:Choice>
        </mc:AlternateContent>
        <mc:AlternateContent xmlns:mc="http://schemas.openxmlformats.org/markup-compatibility/2006">
          <mc:Choice Requires="x14">
            <control shapeId="1641" r:id="rId55" name="Option Button 617">
              <controlPr defaultSize="0" autoFill="0" autoLine="0" autoPict="0">
                <anchor moveWithCells="1">
                  <from>
                    <xdr:col>1</xdr:col>
                    <xdr:colOff>19050</xdr:colOff>
                    <xdr:row>112</xdr:row>
                    <xdr:rowOff>0</xdr:rowOff>
                  </from>
                  <to>
                    <xdr:col>1</xdr:col>
                    <xdr:colOff>323850</xdr:colOff>
                    <xdr:row>113</xdr:row>
                    <xdr:rowOff>19050</xdr:rowOff>
                  </to>
                </anchor>
              </controlPr>
            </control>
          </mc:Choice>
        </mc:AlternateContent>
        <mc:AlternateContent xmlns:mc="http://schemas.openxmlformats.org/markup-compatibility/2006">
          <mc:Choice Requires="x14">
            <control shapeId="1655" r:id="rId56" name="Group Box 631">
              <controlPr defaultSize="0" autoFill="0" autoPict="0">
                <anchor moveWithCells="1">
                  <from>
                    <xdr:col>0</xdr:col>
                    <xdr:colOff>276225</xdr:colOff>
                    <xdr:row>113</xdr:row>
                    <xdr:rowOff>123825</xdr:rowOff>
                  </from>
                  <to>
                    <xdr:col>5</xdr:col>
                    <xdr:colOff>9525</xdr:colOff>
                    <xdr:row>117</xdr:row>
                    <xdr:rowOff>76200</xdr:rowOff>
                  </to>
                </anchor>
              </controlPr>
            </control>
          </mc:Choice>
        </mc:AlternateContent>
        <mc:AlternateContent xmlns:mc="http://schemas.openxmlformats.org/markup-compatibility/2006">
          <mc:Choice Requires="x14">
            <control shapeId="1656" r:id="rId57" name="Option Button 632">
              <controlPr defaultSize="0" autoFill="0" autoLine="0" autoPict="0">
                <anchor moveWithCells="1">
                  <from>
                    <xdr:col>1</xdr:col>
                    <xdr:colOff>19050</xdr:colOff>
                    <xdr:row>114</xdr:row>
                    <xdr:rowOff>171450</xdr:rowOff>
                  </from>
                  <to>
                    <xdr:col>1</xdr:col>
                    <xdr:colOff>323850</xdr:colOff>
                    <xdr:row>116</xdr:row>
                    <xdr:rowOff>9525</xdr:rowOff>
                  </to>
                </anchor>
              </controlPr>
            </control>
          </mc:Choice>
        </mc:AlternateContent>
        <mc:AlternateContent xmlns:mc="http://schemas.openxmlformats.org/markup-compatibility/2006">
          <mc:Choice Requires="x14">
            <control shapeId="1657" r:id="rId58" name="Option Button 633">
              <controlPr defaultSize="0" autoFill="0" autoLine="0" autoPict="0">
                <anchor moveWithCells="1">
                  <from>
                    <xdr:col>1</xdr:col>
                    <xdr:colOff>19050</xdr:colOff>
                    <xdr:row>115</xdr:row>
                    <xdr:rowOff>171450</xdr:rowOff>
                  </from>
                  <to>
                    <xdr:col>1</xdr:col>
                    <xdr:colOff>323850</xdr:colOff>
                    <xdr:row>117</xdr:row>
                    <xdr:rowOff>9525</xdr:rowOff>
                  </to>
                </anchor>
              </controlPr>
            </control>
          </mc:Choice>
        </mc:AlternateContent>
        <mc:AlternateContent xmlns:mc="http://schemas.openxmlformats.org/markup-compatibility/2006">
          <mc:Choice Requires="x14">
            <control shapeId="1665" r:id="rId59" name="Group Box 641">
              <controlPr defaultSize="0" autoFill="0" autoPict="0">
                <anchor moveWithCells="1">
                  <from>
                    <xdr:col>0</xdr:col>
                    <xdr:colOff>276225</xdr:colOff>
                    <xdr:row>117</xdr:row>
                    <xdr:rowOff>123825</xdr:rowOff>
                  </from>
                  <to>
                    <xdr:col>5</xdr:col>
                    <xdr:colOff>9525</xdr:colOff>
                    <xdr:row>122</xdr:row>
                    <xdr:rowOff>76200</xdr:rowOff>
                  </to>
                </anchor>
              </controlPr>
            </control>
          </mc:Choice>
        </mc:AlternateContent>
        <mc:AlternateContent xmlns:mc="http://schemas.openxmlformats.org/markup-compatibility/2006">
          <mc:Choice Requires="x14">
            <control shapeId="1666" r:id="rId60" name="Option Button 642">
              <controlPr defaultSize="0" autoFill="0" autoLine="0" autoPict="0">
                <anchor moveWithCells="1">
                  <from>
                    <xdr:col>1</xdr:col>
                    <xdr:colOff>19050</xdr:colOff>
                    <xdr:row>118</xdr:row>
                    <xdr:rowOff>171450</xdr:rowOff>
                  </from>
                  <to>
                    <xdr:col>1</xdr:col>
                    <xdr:colOff>323850</xdr:colOff>
                    <xdr:row>120</xdr:row>
                    <xdr:rowOff>9525</xdr:rowOff>
                  </to>
                </anchor>
              </controlPr>
            </control>
          </mc:Choice>
        </mc:AlternateContent>
        <mc:AlternateContent xmlns:mc="http://schemas.openxmlformats.org/markup-compatibility/2006">
          <mc:Choice Requires="x14">
            <control shapeId="1667" r:id="rId61" name="Option Button 643">
              <controlPr defaultSize="0" autoFill="0" autoLine="0" autoPict="0">
                <anchor moveWithCells="1">
                  <from>
                    <xdr:col>1</xdr:col>
                    <xdr:colOff>19050</xdr:colOff>
                    <xdr:row>119</xdr:row>
                    <xdr:rowOff>171450</xdr:rowOff>
                  </from>
                  <to>
                    <xdr:col>1</xdr:col>
                    <xdr:colOff>323850</xdr:colOff>
                    <xdr:row>121</xdr:row>
                    <xdr:rowOff>9525</xdr:rowOff>
                  </to>
                </anchor>
              </controlPr>
            </control>
          </mc:Choice>
        </mc:AlternateContent>
        <mc:AlternateContent xmlns:mc="http://schemas.openxmlformats.org/markup-compatibility/2006">
          <mc:Choice Requires="x14">
            <control shapeId="1668" r:id="rId62" name="Option Button 644">
              <controlPr defaultSize="0" autoFill="0" autoLine="0" autoPict="0">
                <anchor moveWithCells="1">
                  <from>
                    <xdr:col>1</xdr:col>
                    <xdr:colOff>19050</xdr:colOff>
                    <xdr:row>120</xdr:row>
                    <xdr:rowOff>171450</xdr:rowOff>
                  </from>
                  <to>
                    <xdr:col>1</xdr:col>
                    <xdr:colOff>323850</xdr:colOff>
                    <xdr:row>122</xdr:row>
                    <xdr:rowOff>9525</xdr:rowOff>
                  </to>
                </anchor>
              </controlPr>
            </control>
          </mc:Choice>
        </mc:AlternateContent>
        <mc:AlternateContent xmlns:mc="http://schemas.openxmlformats.org/markup-compatibility/2006">
          <mc:Choice Requires="x14">
            <control shapeId="1671" r:id="rId63" name="Group Box 647">
              <controlPr defaultSize="0" autoFill="0" autoPict="0">
                <anchor moveWithCells="1">
                  <from>
                    <xdr:col>0</xdr:col>
                    <xdr:colOff>276225</xdr:colOff>
                    <xdr:row>122</xdr:row>
                    <xdr:rowOff>123825</xdr:rowOff>
                  </from>
                  <to>
                    <xdr:col>5</xdr:col>
                    <xdr:colOff>9525</xdr:colOff>
                    <xdr:row>127</xdr:row>
                    <xdr:rowOff>114300</xdr:rowOff>
                  </to>
                </anchor>
              </controlPr>
            </control>
          </mc:Choice>
        </mc:AlternateContent>
        <mc:AlternateContent xmlns:mc="http://schemas.openxmlformats.org/markup-compatibility/2006">
          <mc:Choice Requires="x14">
            <control shapeId="1672" r:id="rId64" name="Option Button 648">
              <controlPr defaultSize="0" autoFill="0" autoLine="0" autoPict="0">
                <anchor moveWithCells="1">
                  <from>
                    <xdr:col>1</xdr:col>
                    <xdr:colOff>19050</xdr:colOff>
                    <xdr:row>123</xdr:row>
                    <xdr:rowOff>171450</xdr:rowOff>
                  </from>
                  <to>
                    <xdr:col>1</xdr:col>
                    <xdr:colOff>323850</xdr:colOff>
                    <xdr:row>125</xdr:row>
                    <xdr:rowOff>9525</xdr:rowOff>
                  </to>
                </anchor>
              </controlPr>
            </control>
          </mc:Choice>
        </mc:AlternateContent>
        <mc:AlternateContent xmlns:mc="http://schemas.openxmlformats.org/markup-compatibility/2006">
          <mc:Choice Requires="x14">
            <control shapeId="1673" r:id="rId65" name="Option Button 649">
              <controlPr defaultSize="0" autoFill="0" autoLine="0" autoPict="0">
                <anchor moveWithCells="1">
                  <from>
                    <xdr:col>1</xdr:col>
                    <xdr:colOff>19050</xdr:colOff>
                    <xdr:row>124</xdr:row>
                    <xdr:rowOff>171450</xdr:rowOff>
                  </from>
                  <to>
                    <xdr:col>1</xdr:col>
                    <xdr:colOff>323850</xdr:colOff>
                    <xdr:row>126</xdr:row>
                    <xdr:rowOff>9525</xdr:rowOff>
                  </to>
                </anchor>
              </controlPr>
            </control>
          </mc:Choice>
        </mc:AlternateContent>
        <mc:AlternateContent xmlns:mc="http://schemas.openxmlformats.org/markup-compatibility/2006">
          <mc:Choice Requires="x14">
            <control shapeId="1674" r:id="rId66" name="Option Button 650">
              <controlPr defaultSize="0" autoFill="0" autoLine="0" autoPict="0" macro="[0]!OptionButton650_Click">
                <anchor moveWithCells="1">
                  <from>
                    <xdr:col>1</xdr:col>
                    <xdr:colOff>19050</xdr:colOff>
                    <xdr:row>125</xdr:row>
                    <xdr:rowOff>171450</xdr:rowOff>
                  </from>
                  <to>
                    <xdr:col>1</xdr:col>
                    <xdr:colOff>323850</xdr:colOff>
                    <xdr:row>127</xdr:row>
                    <xdr:rowOff>9525</xdr:rowOff>
                  </to>
                </anchor>
              </controlPr>
            </control>
          </mc:Choice>
        </mc:AlternateContent>
        <mc:AlternateContent xmlns:mc="http://schemas.openxmlformats.org/markup-compatibility/2006">
          <mc:Choice Requires="x14">
            <control shapeId="1678" r:id="rId67" name="Group Box 654">
              <controlPr defaultSize="0" autoFill="0" autoPict="0">
                <anchor moveWithCells="1">
                  <from>
                    <xdr:col>0</xdr:col>
                    <xdr:colOff>276225</xdr:colOff>
                    <xdr:row>132</xdr:row>
                    <xdr:rowOff>142875</xdr:rowOff>
                  </from>
                  <to>
                    <xdr:col>5</xdr:col>
                    <xdr:colOff>9525</xdr:colOff>
                    <xdr:row>142</xdr:row>
                    <xdr:rowOff>76200</xdr:rowOff>
                  </to>
                </anchor>
              </controlPr>
            </control>
          </mc:Choice>
        </mc:AlternateContent>
        <mc:AlternateContent xmlns:mc="http://schemas.openxmlformats.org/markup-compatibility/2006">
          <mc:Choice Requires="x14">
            <control shapeId="1693" r:id="rId68" name="Check Box 669">
              <controlPr locked="0" defaultSize="0" autoFill="0" autoLine="0" autoPict="0">
                <anchor moveWithCells="1">
                  <from>
                    <xdr:col>1</xdr:col>
                    <xdr:colOff>85725</xdr:colOff>
                    <xdr:row>177</xdr:row>
                    <xdr:rowOff>9525</xdr:rowOff>
                  </from>
                  <to>
                    <xdr:col>2</xdr:col>
                    <xdr:colOff>180975</xdr:colOff>
                    <xdr:row>178</xdr:row>
                    <xdr:rowOff>38100</xdr:rowOff>
                  </to>
                </anchor>
              </controlPr>
            </control>
          </mc:Choice>
        </mc:AlternateContent>
        <mc:AlternateContent xmlns:mc="http://schemas.openxmlformats.org/markup-compatibility/2006">
          <mc:Choice Requires="x14">
            <control shapeId="1694" r:id="rId69" name="Group Box 670">
              <controlPr defaultSize="0" autoFill="0" autoPict="0">
                <anchor moveWithCells="1">
                  <from>
                    <xdr:col>0</xdr:col>
                    <xdr:colOff>276225</xdr:colOff>
                    <xdr:row>171</xdr:row>
                    <xdr:rowOff>152400</xdr:rowOff>
                  </from>
                  <to>
                    <xdr:col>5</xdr:col>
                    <xdr:colOff>9525</xdr:colOff>
                    <xdr:row>179</xdr:row>
                    <xdr:rowOff>104775</xdr:rowOff>
                  </to>
                </anchor>
              </controlPr>
            </control>
          </mc:Choice>
        </mc:AlternateContent>
        <mc:AlternateContent xmlns:mc="http://schemas.openxmlformats.org/markup-compatibility/2006">
          <mc:Choice Requires="x14">
            <control shapeId="1695" r:id="rId70" name="Check Box 671">
              <controlPr locked="0" defaultSize="0" autoFill="0" autoLine="0" autoPict="0">
                <anchor moveWithCells="1">
                  <from>
                    <xdr:col>1</xdr:col>
                    <xdr:colOff>85725</xdr:colOff>
                    <xdr:row>135</xdr:row>
                    <xdr:rowOff>0</xdr:rowOff>
                  </from>
                  <to>
                    <xdr:col>2</xdr:col>
                    <xdr:colOff>180975</xdr:colOff>
                    <xdr:row>136</xdr:row>
                    <xdr:rowOff>28575</xdr:rowOff>
                  </to>
                </anchor>
              </controlPr>
            </control>
          </mc:Choice>
        </mc:AlternateContent>
        <mc:AlternateContent xmlns:mc="http://schemas.openxmlformats.org/markup-compatibility/2006">
          <mc:Choice Requires="x14">
            <control shapeId="1696" r:id="rId71" name="Check Box 672">
              <controlPr locked="0" defaultSize="0" autoFill="0" autoLine="0" autoPict="0">
                <anchor moveWithCells="1">
                  <from>
                    <xdr:col>1</xdr:col>
                    <xdr:colOff>85725</xdr:colOff>
                    <xdr:row>137</xdr:row>
                    <xdr:rowOff>0</xdr:rowOff>
                  </from>
                  <to>
                    <xdr:col>2</xdr:col>
                    <xdr:colOff>180975</xdr:colOff>
                    <xdr:row>138</xdr:row>
                    <xdr:rowOff>28575</xdr:rowOff>
                  </to>
                </anchor>
              </controlPr>
            </control>
          </mc:Choice>
        </mc:AlternateContent>
        <mc:AlternateContent xmlns:mc="http://schemas.openxmlformats.org/markup-compatibility/2006">
          <mc:Choice Requires="x14">
            <control shapeId="1697" r:id="rId72" name="Check Box 673">
              <controlPr locked="0" defaultSize="0" autoFill="0" autoLine="0" autoPict="0">
                <anchor moveWithCells="1">
                  <from>
                    <xdr:col>1</xdr:col>
                    <xdr:colOff>85725</xdr:colOff>
                    <xdr:row>137</xdr:row>
                    <xdr:rowOff>0</xdr:rowOff>
                  </from>
                  <to>
                    <xdr:col>2</xdr:col>
                    <xdr:colOff>180975</xdr:colOff>
                    <xdr:row>138</xdr:row>
                    <xdr:rowOff>28575</xdr:rowOff>
                  </to>
                </anchor>
              </controlPr>
            </control>
          </mc:Choice>
        </mc:AlternateContent>
        <mc:AlternateContent xmlns:mc="http://schemas.openxmlformats.org/markup-compatibility/2006">
          <mc:Choice Requires="x14">
            <control shapeId="1698" r:id="rId73" name="Check Box 674">
              <controlPr locked="0" defaultSize="0" autoFill="0" autoLine="0" autoPict="0">
                <anchor moveWithCells="1">
                  <from>
                    <xdr:col>1</xdr:col>
                    <xdr:colOff>85725</xdr:colOff>
                    <xdr:row>140</xdr:row>
                    <xdr:rowOff>0</xdr:rowOff>
                  </from>
                  <to>
                    <xdr:col>2</xdr:col>
                    <xdr:colOff>180975</xdr:colOff>
                    <xdr:row>141</xdr:row>
                    <xdr:rowOff>28575</xdr:rowOff>
                  </to>
                </anchor>
              </controlPr>
            </control>
          </mc:Choice>
        </mc:AlternateContent>
        <mc:AlternateContent xmlns:mc="http://schemas.openxmlformats.org/markup-compatibility/2006">
          <mc:Choice Requires="x14">
            <control shapeId="1699" r:id="rId74" name="Check Box 675">
              <controlPr locked="0" defaultSize="0" autoFill="0" autoLine="0" autoPict="0">
                <anchor moveWithCells="1">
                  <from>
                    <xdr:col>1</xdr:col>
                    <xdr:colOff>85725</xdr:colOff>
                    <xdr:row>136</xdr:row>
                    <xdr:rowOff>0</xdr:rowOff>
                  </from>
                  <to>
                    <xdr:col>2</xdr:col>
                    <xdr:colOff>180975</xdr:colOff>
                    <xdr:row>137</xdr:row>
                    <xdr:rowOff>28575</xdr:rowOff>
                  </to>
                </anchor>
              </controlPr>
            </control>
          </mc:Choice>
        </mc:AlternateContent>
        <mc:AlternateContent xmlns:mc="http://schemas.openxmlformats.org/markup-compatibility/2006">
          <mc:Choice Requires="x14">
            <control shapeId="1700" r:id="rId75" name="Check Box 676">
              <controlPr locked="0" defaultSize="0" autoFill="0" autoLine="0" autoPict="0">
                <anchor moveWithCells="1">
                  <from>
                    <xdr:col>1</xdr:col>
                    <xdr:colOff>85725</xdr:colOff>
                    <xdr:row>136</xdr:row>
                    <xdr:rowOff>0</xdr:rowOff>
                  </from>
                  <to>
                    <xdr:col>2</xdr:col>
                    <xdr:colOff>180975</xdr:colOff>
                    <xdr:row>137</xdr:row>
                    <xdr:rowOff>28575</xdr:rowOff>
                  </to>
                </anchor>
              </controlPr>
            </control>
          </mc:Choice>
        </mc:AlternateContent>
        <mc:AlternateContent xmlns:mc="http://schemas.openxmlformats.org/markup-compatibility/2006">
          <mc:Choice Requires="x14">
            <control shapeId="1729" r:id="rId76" name="Check Box 705">
              <controlPr locked="0" defaultSize="0" autoFill="0" autoLine="0" autoPict="0">
                <anchor moveWithCells="1">
                  <from>
                    <xdr:col>1</xdr:col>
                    <xdr:colOff>85725</xdr:colOff>
                    <xdr:row>178</xdr:row>
                    <xdr:rowOff>9525</xdr:rowOff>
                  </from>
                  <to>
                    <xdr:col>2</xdr:col>
                    <xdr:colOff>180975</xdr:colOff>
                    <xdr:row>179</xdr:row>
                    <xdr:rowOff>38100</xdr:rowOff>
                  </to>
                </anchor>
              </controlPr>
            </control>
          </mc:Choice>
        </mc:AlternateContent>
        <mc:AlternateContent xmlns:mc="http://schemas.openxmlformats.org/markup-compatibility/2006">
          <mc:Choice Requires="x14">
            <control shapeId="1738" r:id="rId77" name="Check Box 714">
              <controlPr locked="0" defaultSize="0" autoFill="0" autoLine="0" autoPict="0">
                <anchor moveWithCells="1">
                  <from>
                    <xdr:col>1</xdr:col>
                    <xdr:colOff>85725</xdr:colOff>
                    <xdr:row>135</xdr:row>
                    <xdr:rowOff>0</xdr:rowOff>
                  </from>
                  <to>
                    <xdr:col>2</xdr:col>
                    <xdr:colOff>180975</xdr:colOff>
                    <xdr:row>136</xdr:row>
                    <xdr:rowOff>28575</xdr:rowOff>
                  </to>
                </anchor>
              </controlPr>
            </control>
          </mc:Choice>
        </mc:AlternateContent>
        <mc:AlternateContent xmlns:mc="http://schemas.openxmlformats.org/markup-compatibility/2006">
          <mc:Choice Requires="x14">
            <control shapeId="1739" r:id="rId78" name="Group Box 715">
              <controlPr defaultSize="0" autoFill="0" autoPict="0">
                <anchor moveWithCells="1">
                  <from>
                    <xdr:col>0</xdr:col>
                    <xdr:colOff>276225</xdr:colOff>
                    <xdr:row>179</xdr:row>
                    <xdr:rowOff>171450</xdr:rowOff>
                  </from>
                  <to>
                    <xdr:col>5</xdr:col>
                    <xdr:colOff>9525</xdr:colOff>
                    <xdr:row>181</xdr:row>
                    <xdr:rowOff>180975</xdr:rowOff>
                  </to>
                </anchor>
              </controlPr>
            </control>
          </mc:Choice>
        </mc:AlternateContent>
        <mc:AlternateContent xmlns:mc="http://schemas.openxmlformats.org/markup-compatibility/2006">
          <mc:Choice Requires="x14">
            <control shapeId="1747" r:id="rId79" name="Option Button 723">
              <controlPr defaultSize="0" autoFill="0" autoLine="0" autoPict="0">
                <anchor moveWithCells="1">
                  <from>
                    <xdr:col>1</xdr:col>
                    <xdr:colOff>19050</xdr:colOff>
                    <xdr:row>86</xdr:row>
                    <xdr:rowOff>171450</xdr:rowOff>
                  </from>
                  <to>
                    <xdr:col>1</xdr:col>
                    <xdr:colOff>323850</xdr:colOff>
                    <xdr:row>88</xdr:row>
                    <xdr:rowOff>9525</xdr:rowOff>
                  </to>
                </anchor>
              </controlPr>
            </control>
          </mc:Choice>
        </mc:AlternateContent>
        <mc:AlternateContent xmlns:mc="http://schemas.openxmlformats.org/markup-compatibility/2006">
          <mc:Choice Requires="x14">
            <control shapeId="1784" r:id="rId80" name="Option Button 760">
              <controlPr defaultSize="0" autoFill="0" autoLine="0" autoPict="0">
                <anchor moveWithCells="1">
                  <from>
                    <xdr:col>1</xdr:col>
                    <xdr:colOff>19050</xdr:colOff>
                    <xdr:row>99</xdr:row>
                    <xdr:rowOff>0</xdr:rowOff>
                  </from>
                  <to>
                    <xdr:col>1</xdr:col>
                    <xdr:colOff>323850</xdr:colOff>
                    <xdr:row>100</xdr:row>
                    <xdr:rowOff>28575</xdr:rowOff>
                  </to>
                </anchor>
              </controlPr>
            </control>
          </mc:Choice>
        </mc:AlternateContent>
        <mc:AlternateContent xmlns:mc="http://schemas.openxmlformats.org/markup-compatibility/2006">
          <mc:Choice Requires="x14">
            <control shapeId="1785" r:id="rId81" name="Option Button 761">
              <controlPr defaultSize="0" autoFill="0" autoLine="0" autoPict="0">
                <anchor moveWithCells="1">
                  <from>
                    <xdr:col>1</xdr:col>
                    <xdr:colOff>19050</xdr:colOff>
                    <xdr:row>100</xdr:row>
                    <xdr:rowOff>0</xdr:rowOff>
                  </from>
                  <to>
                    <xdr:col>1</xdr:col>
                    <xdr:colOff>323850</xdr:colOff>
                    <xdr:row>101</xdr:row>
                    <xdr:rowOff>28575</xdr:rowOff>
                  </to>
                </anchor>
              </controlPr>
            </control>
          </mc:Choice>
        </mc:AlternateContent>
        <mc:AlternateContent xmlns:mc="http://schemas.openxmlformats.org/markup-compatibility/2006">
          <mc:Choice Requires="x14">
            <control shapeId="1798" r:id="rId82" name="Group Box 774">
              <controlPr defaultSize="0" autoFill="0" autoPict="0">
                <anchor moveWithCells="1">
                  <from>
                    <xdr:col>0</xdr:col>
                    <xdr:colOff>276225</xdr:colOff>
                    <xdr:row>142</xdr:row>
                    <xdr:rowOff>133350</xdr:rowOff>
                  </from>
                  <to>
                    <xdr:col>5</xdr:col>
                    <xdr:colOff>9525</xdr:colOff>
                    <xdr:row>171</xdr:row>
                    <xdr:rowOff>85725</xdr:rowOff>
                  </to>
                </anchor>
              </controlPr>
            </control>
          </mc:Choice>
        </mc:AlternateContent>
        <mc:AlternateContent xmlns:mc="http://schemas.openxmlformats.org/markup-compatibility/2006">
          <mc:Choice Requires="x14">
            <control shapeId="1800" r:id="rId83" name="Check Box 776">
              <controlPr locked="0" defaultSize="0" autoFill="0" autoLine="0" autoPict="0">
                <anchor moveWithCells="1">
                  <from>
                    <xdr:col>1</xdr:col>
                    <xdr:colOff>85725</xdr:colOff>
                    <xdr:row>168</xdr:row>
                    <xdr:rowOff>0</xdr:rowOff>
                  </from>
                  <to>
                    <xdr:col>2</xdr:col>
                    <xdr:colOff>180975</xdr:colOff>
                    <xdr:row>169</xdr:row>
                    <xdr:rowOff>28575</xdr:rowOff>
                  </to>
                </anchor>
              </controlPr>
            </control>
          </mc:Choice>
        </mc:AlternateContent>
        <mc:AlternateContent xmlns:mc="http://schemas.openxmlformats.org/markup-compatibility/2006">
          <mc:Choice Requires="x14">
            <control shapeId="1835" r:id="rId84" name="Check Box 811">
              <controlPr locked="0" defaultSize="0" autoFill="0" autoLine="0" autoPict="0">
                <anchor moveWithCells="1">
                  <from>
                    <xdr:col>1</xdr:col>
                    <xdr:colOff>85725</xdr:colOff>
                    <xdr:row>135</xdr:row>
                    <xdr:rowOff>9525</xdr:rowOff>
                  </from>
                  <to>
                    <xdr:col>2</xdr:col>
                    <xdr:colOff>180975</xdr:colOff>
                    <xdr:row>136</xdr:row>
                    <xdr:rowOff>38100</xdr:rowOff>
                  </to>
                </anchor>
              </controlPr>
            </control>
          </mc:Choice>
        </mc:AlternateContent>
        <mc:AlternateContent xmlns:mc="http://schemas.openxmlformats.org/markup-compatibility/2006">
          <mc:Choice Requires="x14">
            <control shapeId="1836" r:id="rId85" name="Check Box 812">
              <controlPr locked="0" defaultSize="0" autoFill="0" autoLine="0" autoPict="0">
                <anchor moveWithCells="1">
                  <from>
                    <xdr:col>1</xdr:col>
                    <xdr:colOff>85725</xdr:colOff>
                    <xdr:row>139</xdr:row>
                    <xdr:rowOff>0</xdr:rowOff>
                  </from>
                  <to>
                    <xdr:col>2</xdr:col>
                    <xdr:colOff>180975</xdr:colOff>
                    <xdr:row>140</xdr:row>
                    <xdr:rowOff>28575</xdr:rowOff>
                  </to>
                </anchor>
              </controlPr>
            </control>
          </mc:Choice>
        </mc:AlternateContent>
        <mc:AlternateContent xmlns:mc="http://schemas.openxmlformats.org/markup-compatibility/2006">
          <mc:Choice Requires="x14">
            <control shapeId="1837" r:id="rId86" name="Check Box 813">
              <controlPr locked="0" defaultSize="0" autoFill="0" autoLine="0" autoPict="0">
                <anchor moveWithCells="1">
                  <from>
                    <xdr:col>1</xdr:col>
                    <xdr:colOff>85725</xdr:colOff>
                    <xdr:row>138</xdr:row>
                    <xdr:rowOff>0</xdr:rowOff>
                  </from>
                  <to>
                    <xdr:col>2</xdr:col>
                    <xdr:colOff>180975</xdr:colOff>
                    <xdr:row>139</xdr:row>
                    <xdr:rowOff>28575</xdr:rowOff>
                  </to>
                </anchor>
              </controlPr>
            </control>
          </mc:Choice>
        </mc:AlternateContent>
        <mc:AlternateContent xmlns:mc="http://schemas.openxmlformats.org/markup-compatibility/2006">
          <mc:Choice Requires="x14">
            <control shapeId="1838" r:id="rId87" name="Check Box 814">
              <controlPr locked="0" defaultSize="0" autoFill="0" autoLine="0" autoPict="0">
                <anchor moveWithCells="1">
                  <from>
                    <xdr:col>1</xdr:col>
                    <xdr:colOff>85725</xdr:colOff>
                    <xdr:row>140</xdr:row>
                    <xdr:rowOff>171450</xdr:rowOff>
                  </from>
                  <to>
                    <xdr:col>2</xdr:col>
                    <xdr:colOff>180975</xdr:colOff>
                    <xdr:row>142</xdr:row>
                    <xdr:rowOff>57150</xdr:rowOff>
                  </to>
                </anchor>
              </controlPr>
            </control>
          </mc:Choice>
        </mc:AlternateContent>
        <mc:AlternateContent xmlns:mc="http://schemas.openxmlformats.org/markup-compatibility/2006">
          <mc:Choice Requires="x14">
            <control shapeId="1839" r:id="rId88" name="Check Box 815">
              <controlPr locked="0" defaultSize="0" autoFill="0" autoLine="0" autoPict="0">
                <anchor moveWithCells="1">
                  <from>
                    <xdr:col>1</xdr:col>
                    <xdr:colOff>85725</xdr:colOff>
                    <xdr:row>140</xdr:row>
                    <xdr:rowOff>0</xdr:rowOff>
                  </from>
                  <to>
                    <xdr:col>2</xdr:col>
                    <xdr:colOff>180975</xdr:colOff>
                    <xdr:row>141</xdr:row>
                    <xdr:rowOff>28575</xdr:rowOff>
                  </to>
                </anchor>
              </controlPr>
            </control>
          </mc:Choice>
        </mc:AlternateContent>
        <mc:AlternateContent xmlns:mc="http://schemas.openxmlformats.org/markup-compatibility/2006">
          <mc:Choice Requires="x14">
            <control shapeId="1861" r:id="rId89" name="Drop Down 837">
              <controlPr defaultSize="0" autoLine="0" autoPict="0">
                <anchor moveWithCells="1">
                  <from>
                    <xdr:col>2</xdr:col>
                    <xdr:colOff>1314450</xdr:colOff>
                    <xdr:row>54</xdr:row>
                    <xdr:rowOff>180975</xdr:rowOff>
                  </from>
                  <to>
                    <xdr:col>3</xdr:col>
                    <xdr:colOff>428625</xdr:colOff>
                    <xdr:row>56</xdr:row>
                    <xdr:rowOff>0</xdr:rowOff>
                  </to>
                </anchor>
              </controlPr>
            </control>
          </mc:Choice>
        </mc:AlternateContent>
        <mc:AlternateContent xmlns:mc="http://schemas.openxmlformats.org/markup-compatibility/2006">
          <mc:Choice Requires="x14">
            <control shapeId="1236" r:id="rId90" name="Group Box 212">
              <controlPr defaultSize="0" autoFill="0" autoPict="0">
                <anchor moveWithCells="1">
                  <from>
                    <xdr:col>0</xdr:col>
                    <xdr:colOff>266700</xdr:colOff>
                    <xdr:row>53</xdr:row>
                    <xdr:rowOff>95250</xdr:rowOff>
                  </from>
                  <to>
                    <xdr:col>5</xdr:col>
                    <xdr:colOff>0</xdr:colOff>
                    <xdr:row>58</xdr:row>
                    <xdr:rowOff>133350</xdr:rowOff>
                  </to>
                </anchor>
              </controlPr>
            </control>
          </mc:Choice>
        </mc:AlternateContent>
        <mc:AlternateContent xmlns:mc="http://schemas.openxmlformats.org/markup-compatibility/2006">
          <mc:Choice Requires="x14">
            <control shapeId="19284" r:id="rId91" name="Option Button 17236">
              <controlPr defaultSize="0" autoFill="0" autoLine="0" autoPict="0">
                <anchor moveWithCells="1">
                  <from>
                    <xdr:col>1</xdr:col>
                    <xdr:colOff>38100</xdr:colOff>
                    <xdr:row>129</xdr:row>
                    <xdr:rowOff>0</xdr:rowOff>
                  </from>
                  <to>
                    <xdr:col>1</xdr:col>
                    <xdr:colOff>342900</xdr:colOff>
                    <xdr:row>130</xdr:row>
                    <xdr:rowOff>28575</xdr:rowOff>
                  </to>
                </anchor>
              </controlPr>
            </control>
          </mc:Choice>
        </mc:AlternateContent>
        <mc:AlternateContent xmlns:mc="http://schemas.openxmlformats.org/markup-compatibility/2006">
          <mc:Choice Requires="x14">
            <control shapeId="19285" r:id="rId92" name="Option Button 17237">
              <controlPr defaultSize="0" autoFill="0" autoLine="0" autoPict="0">
                <anchor moveWithCells="1">
                  <from>
                    <xdr:col>1</xdr:col>
                    <xdr:colOff>38100</xdr:colOff>
                    <xdr:row>129</xdr:row>
                    <xdr:rowOff>180975</xdr:rowOff>
                  </from>
                  <to>
                    <xdr:col>1</xdr:col>
                    <xdr:colOff>342900</xdr:colOff>
                    <xdr:row>131</xdr:row>
                    <xdr:rowOff>19050</xdr:rowOff>
                  </to>
                </anchor>
              </controlPr>
            </control>
          </mc:Choice>
        </mc:AlternateContent>
        <mc:AlternateContent xmlns:mc="http://schemas.openxmlformats.org/markup-compatibility/2006">
          <mc:Choice Requires="x14">
            <control shapeId="19286" r:id="rId93" name="Option Button 17238">
              <controlPr defaultSize="0" autoFill="0" autoLine="0" autoPict="0">
                <anchor moveWithCells="1">
                  <from>
                    <xdr:col>1</xdr:col>
                    <xdr:colOff>38100</xdr:colOff>
                    <xdr:row>130</xdr:row>
                    <xdr:rowOff>180975</xdr:rowOff>
                  </from>
                  <to>
                    <xdr:col>1</xdr:col>
                    <xdr:colOff>342900</xdr:colOff>
                    <xdr:row>132</xdr:row>
                    <xdr:rowOff>19050</xdr:rowOff>
                  </to>
                </anchor>
              </controlPr>
            </control>
          </mc:Choice>
        </mc:AlternateContent>
        <mc:AlternateContent xmlns:mc="http://schemas.openxmlformats.org/markup-compatibility/2006">
          <mc:Choice Requires="x14">
            <control shapeId="19287" r:id="rId94" name="Group Box 17239">
              <controlPr defaultSize="0" autoFill="0" autoPict="0">
                <anchor moveWithCells="1">
                  <from>
                    <xdr:col>0</xdr:col>
                    <xdr:colOff>276225</xdr:colOff>
                    <xdr:row>127</xdr:row>
                    <xdr:rowOff>190500</xdr:rowOff>
                  </from>
                  <to>
                    <xdr:col>5</xdr:col>
                    <xdr:colOff>9525</xdr:colOff>
                    <xdr:row>132</xdr:row>
                    <xdr:rowOff>95250</xdr:rowOff>
                  </to>
                </anchor>
              </controlPr>
            </control>
          </mc:Choice>
        </mc:AlternateContent>
        <mc:AlternateContent xmlns:mc="http://schemas.openxmlformats.org/markup-compatibility/2006">
          <mc:Choice Requires="x14">
            <control shapeId="19288" r:id="rId95" name="Drop Down 17240">
              <controlPr defaultSize="0" autoLine="0" autoPict="0">
                <anchor moveWithCells="1">
                  <from>
                    <xdr:col>2</xdr:col>
                    <xdr:colOff>1314450</xdr:colOff>
                    <xdr:row>56</xdr:row>
                    <xdr:rowOff>28575</xdr:rowOff>
                  </from>
                  <to>
                    <xdr:col>3</xdr:col>
                    <xdr:colOff>428625</xdr:colOff>
                    <xdr:row>57</xdr:row>
                    <xdr:rowOff>0</xdr:rowOff>
                  </to>
                </anchor>
              </controlPr>
            </control>
          </mc:Choice>
        </mc:AlternateContent>
        <mc:AlternateContent xmlns:mc="http://schemas.openxmlformats.org/markup-compatibility/2006">
          <mc:Choice Requires="x14">
            <control shapeId="19289" r:id="rId96" name="Check Box 17241">
              <controlPr locked="0" defaultSize="0" autoFill="0" autoLine="0" autoPict="0">
                <anchor moveWithCells="1">
                  <from>
                    <xdr:col>1</xdr:col>
                    <xdr:colOff>85725</xdr:colOff>
                    <xdr:row>176</xdr:row>
                    <xdr:rowOff>9525</xdr:rowOff>
                  </from>
                  <to>
                    <xdr:col>2</xdr:col>
                    <xdr:colOff>180975</xdr:colOff>
                    <xdr:row>177</xdr:row>
                    <xdr:rowOff>38100</xdr:rowOff>
                  </to>
                </anchor>
              </controlPr>
            </control>
          </mc:Choice>
        </mc:AlternateContent>
        <mc:AlternateContent xmlns:mc="http://schemas.openxmlformats.org/markup-compatibility/2006">
          <mc:Choice Requires="x14">
            <control shapeId="19290" r:id="rId97" name="Drop Down 17242">
              <controlPr defaultSize="0" autoLine="0" autoPict="0">
                <anchor moveWithCells="1">
                  <from>
                    <xdr:col>2</xdr:col>
                    <xdr:colOff>1295400</xdr:colOff>
                    <xdr:row>51</xdr:row>
                    <xdr:rowOff>19050</xdr:rowOff>
                  </from>
                  <to>
                    <xdr:col>3</xdr:col>
                    <xdr:colOff>409575</xdr:colOff>
                    <xdr:row>52</xdr:row>
                    <xdr:rowOff>28575</xdr:rowOff>
                  </to>
                </anchor>
              </controlPr>
            </control>
          </mc:Choice>
        </mc:AlternateContent>
        <mc:AlternateContent xmlns:mc="http://schemas.openxmlformats.org/markup-compatibility/2006">
          <mc:Choice Requires="x14">
            <control shapeId="19293" r:id="rId98" name="Group Box 17245">
              <controlPr defaultSize="0" autoFill="0" autoPict="0">
                <anchor moveWithCells="1">
                  <from>
                    <xdr:col>0</xdr:col>
                    <xdr:colOff>276225</xdr:colOff>
                    <xdr:row>50</xdr:row>
                    <xdr:rowOff>9525</xdr:rowOff>
                  </from>
                  <to>
                    <xdr:col>5</xdr:col>
                    <xdr:colOff>9525</xdr:colOff>
                    <xdr:row>53</xdr:row>
                    <xdr:rowOff>57150</xdr:rowOff>
                  </to>
                </anchor>
              </controlPr>
            </control>
          </mc:Choice>
        </mc:AlternateContent>
        <mc:AlternateContent xmlns:mc="http://schemas.openxmlformats.org/markup-compatibility/2006">
          <mc:Choice Requires="x14">
            <control shapeId="19294" r:id="rId99" name="Group Box 17246">
              <controlPr defaultSize="0" autoFill="0" autoPict="0">
                <anchor moveWithCells="1">
                  <from>
                    <xdr:col>0</xdr:col>
                    <xdr:colOff>371475</xdr:colOff>
                    <xdr:row>144</xdr:row>
                    <xdr:rowOff>171450</xdr:rowOff>
                  </from>
                  <to>
                    <xdr:col>4</xdr:col>
                    <xdr:colOff>771525</xdr:colOff>
                    <xdr:row>152</xdr:row>
                    <xdr:rowOff>142875</xdr:rowOff>
                  </to>
                </anchor>
              </controlPr>
            </control>
          </mc:Choice>
        </mc:AlternateContent>
        <mc:AlternateContent xmlns:mc="http://schemas.openxmlformats.org/markup-compatibility/2006">
          <mc:Choice Requires="x14">
            <control shapeId="19295" r:id="rId100" name="Option Button 17247">
              <controlPr defaultSize="0" autoFill="0" autoLine="0" autoPict="0">
                <anchor moveWithCells="1">
                  <from>
                    <xdr:col>1</xdr:col>
                    <xdr:colOff>76200</xdr:colOff>
                    <xdr:row>146</xdr:row>
                    <xdr:rowOff>0</xdr:rowOff>
                  </from>
                  <to>
                    <xdr:col>1</xdr:col>
                    <xdr:colOff>381000</xdr:colOff>
                    <xdr:row>147</xdr:row>
                    <xdr:rowOff>28575</xdr:rowOff>
                  </to>
                </anchor>
              </controlPr>
            </control>
          </mc:Choice>
        </mc:AlternateContent>
        <mc:AlternateContent xmlns:mc="http://schemas.openxmlformats.org/markup-compatibility/2006">
          <mc:Choice Requires="x14">
            <control shapeId="19296" r:id="rId101" name="Option Button 17248">
              <controlPr defaultSize="0" autoFill="0" autoLine="0" autoPict="0">
                <anchor moveWithCells="1">
                  <from>
                    <xdr:col>1</xdr:col>
                    <xdr:colOff>76200</xdr:colOff>
                    <xdr:row>147</xdr:row>
                    <xdr:rowOff>0</xdr:rowOff>
                  </from>
                  <to>
                    <xdr:col>1</xdr:col>
                    <xdr:colOff>381000</xdr:colOff>
                    <xdr:row>148</xdr:row>
                    <xdr:rowOff>28575</xdr:rowOff>
                  </to>
                </anchor>
              </controlPr>
            </control>
          </mc:Choice>
        </mc:AlternateContent>
        <mc:AlternateContent xmlns:mc="http://schemas.openxmlformats.org/markup-compatibility/2006">
          <mc:Choice Requires="x14">
            <control shapeId="19297" r:id="rId102" name="Option Button 17249">
              <controlPr defaultSize="0" autoFill="0" autoLine="0" autoPict="0">
                <anchor moveWithCells="1">
                  <from>
                    <xdr:col>1</xdr:col>
                    <xdr:colOff>76200</xdr:colOff>
                    <xdr:row>148</xdr:row>
                    <xdr:rowOff>0</xdr:rowOff>
                  </from>
                  <to>
                    <xdr:col>1</xdr:col>
                    <xdr:colOff>381000</xdr:colOff>
                    <xdr:row>149</xdr:row>
                    <xdr:rowOff>28575</xdr:rowOff>
                  </to>
                </anchor>
              </controlPr>
            </control>
          </mc:Choice>
        </mc:AlternateContent>
        <mc:AlternateContent xmlns:mc="http://schemas.openxmlformats.org/markup-compatibility/2006">
          <mc:Choice Requires="x14">
            <control shapeId="19298" r:id="rId103" name="Option Button 17250">
              <controlPr defaultSize="0" autoFill="0" autoLine="0" autoPict="0">
                <anchor moveWithCells="1">
                  <from>
                    <xdr:col>1</xdr:col>
                    <xdr:colOff>76200</xdr:colOff>
                    <xdr:row>149</xdr:row>
                    <xdr:rowOff>590550</xdr:rowOff>
                  </from>
                  <to>
                    <xdr:col>1</xdr:col>
                    <xdr:colOff>381000</xdr:colOff>
                    <xdr:row>151</xdr:row>
                    <xdr:rowOff>19050</xdr:rowOff>
                  </to>
                </anchor>
              </controlPr>
            </control>
          </mc:Choice>
        </mc:AlternateContent>
        <mc:AlternateContent xmlns:mc="http://schemas.openxmlformats.org/markup-compatibility/2006">
          <mc:Choice Requires="x14">
            <control shapeId="19300" r:id="rId104" name="Check Box 17252">
              <controlPr locked="0" defaultSize="0" autoFill="0" autoLine="0" autoPict="0">
                <anchor moveWithCells="1">
                  <from>
                    <xdr:col>1</xdr:col>
                    <xdr:colOff>85725</xdr:colOff>
                    <xdr:row>169</xdr:row>
                    <xdr:rowOff>0</xdr:rowOff>
                  </from>
                  <to>
                    <xdr:col>2</xdr:col>
                    <xdr:colOff>180975</xdr:colOff>
                    <xdr:row>170</xdr:row>
                    <xdr:rowOff>28575</xdr:rowOff>
                  </to>
                </anchor>
              </controlPr>
            </control>
          </mc:Choice>
        </mc:AlternateContent>
        <mc:AlternateContent xmlns:mc="http://schemas.openxmlformats.org/markup-compatibility/2006">
          <mc:Choice Requires="x14">
            <control shapeId="19301" r:id="rId105" name="Group Box 17253">
              <controlPr defaultSize="0" autoFill="0" autoPict="0">
                <anchor moveWithCells="1">
                  <from>
                    <xdr:col>0</xdr:col>
                    <xdr:colOff>371475</xdr:colOff>
                    <xdr:row>152</xdr:row>
                    <xdr:rowOff>200025</xdr:rowOff>
                  </from>
                  <to>
                    <xdr:col>4</xdr:col>
                    <xdr:colOff>771525</xdr:colOff>
                    <xdr:row>159</xdr:row>
                    <xdr:rowOff>123825</xdr:rowOff>
                  </to>
                </anchor>
              </controlPr>
            </control>
          </mc:Choice>
        </mc:AlternateContent>
        <mc:AlternateContent xmlns:mc="http://schemas.openxmlformats.org/markup-compatibility/2006">
          <mc:Choice Requires="x14">
            <control shapeId="19302" r:id="rId106" name="Group Box 17254">
              <controlPr defaultSize="0" autoFill="0" autoPict="0">
                <anchor moveWithCells="1">
                  <from>
                    <xdr:col>0</xdr:col>
                    <xdr:colOff>371475</xdr:colOff>
                    <xdr:row>159</xdr:row>
                    <xdr:rowOff>171450</xdr:rowOff>
                  </from>
                  <to>
                    <xdr:col>4</xdr:col>
                    <xdr:colOff>781050</xdr:colOff>
                    <xdr:row>166</xdr:row>
                    <xdr:rowOff>38100</xdr:rowOff>
                  </to>
                </anchor>
              </controlPr>
            </control>
          </mc:Choice>
        </mc:AlternateContent>
        <mc:AlternateContent xmlns:mc="http://schemas.openxmlformats.org/markup-compatibility/2006">
          <mc:Choice Requires="x14">
            <control shapeId="19303" r:id="rId107" name="Group Box 17255">
              <controlPr defaultSize="0" autoFill="0" autoPict="0">
                <anchor moveWithCells="1">
                  <from>
                    <xdr:col>0</xdr:col>
                    <xdr:colOff>371475</xdr:colOff>
                    <xdr:row>166</xdr:row>
                    <xdr:rowOff>123825</xdr:rowOff>
                  </from>
                  <to>
                    <xdr:col>4</xdr:col>
                    <xdr:colOff>790575</xdr:colOff>
                    <xdr:row>170</xdr:row>
                    <xdr:rowOff>180975</xdr:rowOff>
                  </to>
                </anchor>
              </controlPr>
            </control>
          </mc:Choice>
        </mc:AlternateContent>
        <mc:AlternateContent xmlns:mc="http://schemas.openxmlformats.org/markup-compatibility/2006">
          <mc:Choice Requires="x14">
            <control shapeId="19304" r:id="rId108" name="Option Button 17256">
              <controlPr defaultSize="0" autoFill="0" autoLine="0" autoPict="0">
                <anchor moveWithCells="1">
                  <from>
                    <xdr:col>1</xdr:col>
                    <xdr:colOff>76200</xdr:colOff>
                    <xdr:row>153</xdr:row>
                    <xdr:rowOff>180975</xdr:rowOff>
                  </from>
                  <to>
                    <xdr:col>1</xdr:col>
                    <xdr:colOff>381000</xdr:colOff>
                    <xdr:row>155</xdr:row>
                    <xdr:rowOff>19050</xdr:rowOff>
                  </to>
                </anchor>
              </controlPr>
            </control>
          </mc:Choice>
        </mc:AlternateContent>
        <mc:AlternateContent xmlns:mc="http://schemas.openxmlformats.org/markup-compatibility/2006">
          <mc:Choice Requires="x14">
            <control shapeId="19305" r:id="rId109" name="Option Button 17257">
              <controlPr defaultSize="0" autoFill="0" autoLine="0" autoPict="0">
                <anchor moveWithCells="1">
                  <from>
                    <xdr:col>1</xdr:col>
                    <xdr:colOff>76200</xdr:colOff>
                    <xdr:row>155</xdr:row>
                    <xdr:rowOff>0</xdr:rowOff>
                  </from>
                  <to>
                    <xdr:col>1</xdr:col>
                    <xdr:colOff>381000</xdr:colOff>
                    <xdr:row>156</xdr:row>
                    <xdr:rowOff>28575</xdr:rowOff>
                  </to>
                </anchor>
              </controlPr>
            </control>
          </mc:Choice>
        </mc:AlternateContent>
        <mc:AlternateContent xmlns:mc="http://schemas.openxmlformats.org/markup-compatibility/2006">
          <mc:Choice Requires="x14">
            <control shapeId="19306" r:id="rId110" name="Option Button 17258">
              <controlPr defaultSize="0" autoFill="0" autoLine="0" autoPict="0">
                <anchor moveWithCells="1">
                  <from>
                    <xdr:col>1</xdr:col>
                    <xdr:colOff>76200</xdr:colOff>
                    <xdr:row>160</xdr:row>
                    <xdr:rowOff>180975</xdr:rowOff>
                  </from>
                  <to>
                    <xdr:col>1</xdr:col>
                    <xdr:colOff>381000</xdr:colOff>
                    <xdr:row>162</xdr:row>
                    <xdr:rowOff>19050</xdr:rowOff>
                  </to>
                </anchor>
              </controlPr>
            </control>
          </mc:Choice>
        </mc:AlternateContent>
        <mc:AlternateContent xmlns:mc="http://schemas.openxmlformats.org/markup-compatibility/2006">
          <mc:Choice Requires="x14">
            <control shapeId="19307" r:id="rId111" name="Option Button 17259">
              <controlPr defaultSize="0" autoFill="0" autoLine="0" autoPict="0">
                <anchor moveWithCells="1">
                  <from>
                    <xdr:col>1</xdr:col>
                    <xdr:colOff>76200</xdr:colOff>
                    <xdr:row>161</xdr:row>
                    <xdr:rowOff>228600</xdr:rowOff>
                  </from>
                  <to>
                    <xdr:col>1</xdr:col>
                    <xdr:colOff>381000</xdr:colOff>
                    <xdr:row>163</xdr:row>
                    <xdr:rowOff>28575</xdr:rowOff>
                  </to>
                </anchor>
              </controlPr>
            </control>
          </mc:Choice>
        </mc:AlternateContent>
        <mc:AlternateContent xmlns:mc="http://schemas.openxmlformats.org/markup-compatibility/2006">
          <mc:Choice Requires="x14">
            <control shapeId="19308" r:id="rId112" name="Option Button 17260">
              <controlPr defaultSize="0" autoFill="0" autoLine="0" autoPict="0">
                <anchor moveWithCells="1">
                  <from>
                    <xdr:col>1</xdr:col>
                    <xdr:colOff>85725</xdr:colOff>
                    <xdr:row>156</xdr:row>
                    <xdr:rowOff>180975</xdr:rowOff>
                  </from>
                  <to>
                    <xdr:col>2</xdr:col>
                    <xdr:colOff>0</xdr:colOff>
                    <xdr:row>158</xdr:row>
                    <xdr:rowOff>19050</xdr:rowOff>
                  </to>
                </anchor>
              </controlPr>
            </control>
          </mc:Choice>
        </mc:AlternateContent>
        <mc:AlternateContent xmlns:mc="http://schemas.openxmlformats.org/markup-compatibility/2006">
          <mc:Choice Requires="x14">
            <control shapeId="19309" r:id="rId113" name="Option Button 17261">
              <controlPr defaultSize="0" autoFill="0" autoLine="0" autoPict="0">
                <anchor moveWithCells="1">
                  <from>
                    <xdr:col>1</xdr:col>
                    <xdr:colOff>76200</xdr:colOff>
                    <xdr:row>163</xdr:row>
                    <xdr:rowOff>180975</xdr:rowOff>
                  </from>
                  <to>
                    <xdr:col>1</xdr:col>
                    <xdr:colOff>381000</xdr:colOff>
                    <xdr:row>165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Larsen</dc:creator>
  <cp:lastModifiedBy>Kristian Larsen</cp:lastModifiedBy>
  <cp:lastPrinted>2016-11-02T02:51:32Z</cp:lastPrinted>
  <dcterms:created xsi:type="dcterms:W3CDTF">2014-07-20T08:26:36Z</dcterms:created>
  <dcterms:modified xsi:type="dcterms:W3CDTF">2016-11-09T01:15:12Z</dcterms:modified>
</cp:coreProperties>
</file>